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 tabRatio="825" activeTab="3"/>
  </bookViews>
  <sheets>
    <sheet name="封面" sheetId="1" r:id="rId1"/>
    <sheet name="人员" sheetId="41" r:id="rId2"/>
    <sheet name="资产" sheetId="42" r:id="rId3"/>
    <sheet name="预算调整表" sheetId="40" r:id="rId4"/>
  </sheets>
  <definedNames>
    <definedName name="_xlnm.Print_Area" localSheetId="0">封面!$A$1:$A$28</definedName>
    <definedName name="_xlnm.Print_Titles" localSheetId="0">封面!$1:$15</definedName>
    <definedName name="_xlnm.Print_Titles" localSheetId="3">预算调整表!$2:$6</definedName>
  </definedNames>
  <calcPr calcId="144525"/>
</workbook>
</file>

<file path=xl/sharedStrings.xml><?xml version="1.0" encoding="utf-8"?>
<sst xmlns="http://schemas.openxmlformats.org/spreadsheetml/2006/main" count="1044" uniqueCount="277">
  <si>
    <t>附件1：</t>
  </si>
  <si>
    <t>自治区党政机构改革预算调整表</t>
  </si>
  <si>
    <t>总计</t>
  </si>
  <si>
    <t xml:space="preserve">                    单位名称：自治区党委宣传部</t>
  </si>
  <si>
    <t>显示</t>
  </si>
  <si>
    <t xml:space="preserve">                    公开日期： 2019年3月22日                </t>
  </si>
  <si>
    <t>单位负责人：周旭勇   财务负责人：刘伟利   经办人： 槐亚利   联系电话：0991-2391633</t>
  </si>
  <si>
    <t>附表1</t>
  </si>
  <si>
    <t>自治党政机构改革部门单位人员变动情况表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</si>
  <si>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</si>
  <si>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</si>
  <si>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</si>
  <si>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</si>
  <si>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</si>
  <si>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</si>
  <si>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</si>
  <si>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</si>
  <si>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</si>
  <si>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</si>
  <si>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</si>
  <si>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划入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</si>
  <si>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</si>
  <si>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</si>
  <si>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</si>
  <si>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</si>
  <si>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</si>
  <si>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</si>
  <si>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</si>
  <si>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</si>
  <si>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</si>
  <si>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</si>
  <si>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</si>
  <si>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</si>
  <si>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</si>
  <si>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</si>
  <si>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</si>
  <si>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</si>
  <si>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</si>
  <si>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</si>
  <si>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</si>
  <si>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</si>
  <si>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</si>
  <si>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</si>
  <si>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</si>
  <si>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</si>
  <si>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</si>
  <si>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</si>
  <si>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</si>
  <si>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</si>
  <si>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</si>
  <si>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</si>
  <si>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</si>
  <si>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</si>
  <si>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</si>
  <si>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</si>
  <si>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自治区党委宣传部</t>
  </si>
  <si>
    <t>自治区纪委</t>
  </si>
  <si>
    <t>附件2：</t>
  </si>
  <si>
    <t>自治党政机构改革部门单位资产变动情况表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</si>
  <si>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</si>
  <si>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</si>
  <si>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</si>
  <si>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</si>
  <si>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</si>
  <si>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</si>
  <si>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</si>
  <si>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</si>
  <si>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</si>
  <si>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</si>
  <si>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</si>
  <si>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</si>
  <si>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 xml:space="preserve"> </t>
  </si>
  <si>
    <t>合计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</si>
  <si>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</si>
  <si>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</si>
  <si>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</si>
  <si>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</si>
  <si>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</si>
  <si>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</si>
  <si>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</si>
  <si>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</si>
  <si>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</si>
  <si>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</si>
  <si>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</si>
  <si>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自治区党政机构改革部门单位预算调整情况表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</si>
  <si>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</si>
  <si>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</si>
  <si>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</si>
  <si>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</si>
  <si>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</si>
  <si>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</si>
  <si>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</si>
  <si>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</si>
  <si>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</si>
  <si>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</si>
  <si>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</si>
  <si>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</si>
  <si>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</si>
  <si>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</si>
  <si>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</si>
  <si>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</si>
  <si>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</si>
  <si>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</si>
  <si>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</si>
  <si>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</si>
  <si>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</si>
  <si>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</si>
  <si>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</si>
  <si>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</si>
  <si>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</si>
  <si>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</si>
  <si>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</si>
  <si>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</si>
  <si>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</si>
  <si>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</si>
  <si>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</si>
  <si>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</si>
  <si>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</si>
  <si>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</si>
  <si>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</si>
  <si>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</si>
  <si>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</si>
  <si>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</si>
  <si>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</si>
  <si>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</si>
  <si>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</si>
  <si>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</si>
  <si>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</si>
  <si>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</si>
  <si>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</si>
  <si>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</si>
  <si>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</si>
  <si>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</si>
  <si>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</si>
  <si>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</si>
  <si>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</si>
  <si>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</si>
  <si>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</si>
  <si>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</si>
  <si>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</si>
  <si>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</si>
  <si>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</si>
  <si>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</si>
  <si>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</si>
  <si>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</si>
  <si>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</si>
  <si>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</si>
  <si>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</si>
  <si>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</si>
  <si>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</si>
  <si>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</si>
  <si>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</si>
  <si>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</si>
  <si>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</si>
  <si>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</si>
  <si>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</si>
  <si>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</si>
  <si>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</si>
  <si>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</si>
  <si>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</si>
  <si>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</si>
  <si>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部门总预算</t>
  </si>
  <si>
    <t>基本支出</t>
  </si>
  <si>
    <t>工资福利支出</t>
  </si>
  <si>
    <t xml:space="preserve">工资福利支出 </t>
  </si>
  <si>
    <t>基本工资</t>
  </si>
  <si>
    <t>[2013301]行政运行</t>
  </si>
  <si>
    <t>[30101]基本工资</t>
  </si>
  <si>
    <t>工资奖金津补贴</t>
  </si>
  <si>
    <t>统发基本工资</t>
  </si>
  <si>
    <t>津贴补贴</t>
  </si>
  <si>
    <t>[30102] 津贴补贴</t>
  </si>
  <si>
    <t>[30102]津贴补贴</t>
  </si>
  <si>
    <t>奖金</t>
  </si>
  <si>
    <t>[3013] 奖金</t>
  </si>
  <si>
    <t>绩效工资</t>
  </si>
  <si>
    <t>[30107] 绩效工资</t>
  </si>
  <si>
    <t>统发绩效工资</t>
  </si>
  <si>
    <t>[30107]绩效工资</t>
  </si>
  <si>
    <t>机关事业单位基本养老保险缴费</t>
  </si>
  <si>
    <t>[2080505]机关事业单位基本养老保险缴费支出</t>
  </si>
  <si>
    <t>[30108]机关事业单位基本养老保险缴费</t>
  </si>
  <si>
    <t>社会保障缴费</t>
  </si>
  <si>
    <t>职业年金缴费</t>
  </si>
  <si>
    <t>[30109] 职业年金缴费</t>
  </si>
  <si>
    <t>职工基本医疗保险缴费</t>
  </si>
  <si>
    <t>[30110] 职工基本医疗保险缴费</t>
  </si>
  <si>
    <t>职工基本医疗保险</t>
  </si>
  <si>
    <t>[30110]职工基本医疗保险缴费</t>
  </si>
  <si>
    <t>公务员医疗补助缴费</t>
  </si>
  <si>
    <t>[30111]公务员医疗补助缴费</t>
  </si>
  <si>
    <t>公务员医疗补助</t>
  </si>
  <si>
    <t>其他社会保障缴费</t>
  </si>
  <si>
    <t>[30112]其他社会保障缴费</t>
  </si>
  <si>
    <t>住房公积金</t>
  </si>
  <si>
    <t>[30113] 住房公积金</t>
  </si>
  <si>
    <t>[30113]住房公积金</t>
  </si>
  <si>
    <t>人员支出其他</t>
  </si>
  <si>
    <t>[30199]其他工资福利支出</t>
  </si>
  <si>
    <t>其他工资福利支出</t>
  </si>
  <si>
    <t>[2013350]事业运行</t>
  </si>
  <si>
    <t>[2080506]机关事业单位职业年金缴费支出</t>
  </si>
  <si>
    <t>商品服务支出</t>
  </si>
  <si>
    <t>商品和服务支出</t>
  </si>
  <si>
    <t>办公费</t>
  </si>
  <si>
    <t>[30201]办公费</t>
  </si>
  <si>
    <t>公用经费支出</t>
  </si>
  <si>
    <t>办公经费</t>
  </si>
  <si>
    <t>水费</t>
  </si>
  <si>
    <t>[30205]水费</t>
  </si>
  <si>
    <t>电费</t>
  </si>
  <si>
    <t>[30206] 电费</t>
  </si>
  <si>
    <t>邮电费</t>
  </si>
  <si>
    <t>[30207]邮电费</t>
  </si>
  <si>
    <t>取暖费</t>
  </si>
  <si>
    <t>[30208]取暖费</t>
  </si>
  <si>
    <t>差旅费</t>
  </si>
  <si>
    <t>[30211] 差旅费</t>
  </si>
  <si>
    <t>[30211]差旅费</t>
  </si>
  <si>
    <t>会议费</t>
  </si>
  <si>
    <t>[30215]会议费</t>
  </si>
  <si>
    <t>培训费</t>
  </si>
  <si>
    <t>[30216]培训费</t>
  </si>
  <si>
    <t>公务接待费</t>
  </si>
  <si>
    <t>[30217]公务接待费</t>
  </si>
  <si>
    <t>工会经费</t>
  </si>
  <si>
    <t>[30228]工会经费</t>
  </si>
  <si>
    <t>福利费</t>
  </si>
  <si>
    <t>[30229]福利费</t>
  </si>
  <si>
    <t>公务用车运行维护费</t>
  </si>
  <si>
    <t>[30231]公务用车运行维护费</t>
  </si>
  <si>
    <t>其他交通费用</t>
  </si>
  <si>
    <t>[30239]其他交通费用</t>
  </si>
  <si>
    <t>其他商品和服务支出</t>
  </si>
  <si>
    <t>[30299]其他商品和服务支出</t>
  </si>
  <si>
    <t>对个人和家庭的补助</t>
  </si>
  <si>
    <t>离休费</t>
  </si>
  <si>
    <t>[2080504]未归口管理的行政单位离退休</t>
  </si>
  <si>
    <t>[30301]离休费</t>
  </si>
  <si>
    <t>生活补助</t>
  </si>
  <si>
    <t>[30305]生活补助</t>
  </si>
  <si>
    <t>医疗费补助</t>
  </si>
  <si>
    <t>[30307]医疗费补助</t>
  </si>
  <si>
    <t>其他对个人和家庭的补助支出</t>
  </si>
  <si>
    <t>[30399]其他对个人和家庭的补助支出</t>
  </si>
  <si>
    <t>[2080599]未归口管理的事业单位离退休</t>
  </si>
  <si>
    <t>其他对事业单位补助</t>
  </si>
  <si>
    <t>项目支出</t>
  </si>
  <si>
    <t>民族文学原创和民汉互译作品工程专项经费（民生工程）</t>
  </si>
  <si>
    <t>[2013399]其他宣传事务支出</t>
  </si>
  <si>
    <t>印刷费</t>
  </si>
  <si>
    <t>万村千乡文化惠民行动专项经费（民生工程）</t>
  </si>
  <si>
    <t>其他资本性支出（资本性）</t>
  </si>
  <si>
    <t>其他资本性支出（机关资本性支出）</t>
  </si>
  <si>
    <t>文明办业务费、未成年人思想道德建设、公益广告奖励、关爱道德模范等经费</t>
  </si>
  <si>
    <t>劳务费</t>
  </si>
  <si>
    <t>五个一工程、天山文艺奖及评审经费</t>
  </si>
  <si>
    <t>新疆国际传播中心基建专项</t>
  </si>
  <si>
    <t>优秀影视剧扶贫专项资金</t>
  </si>
  <si>
    <t>自治区文化产业发展专项资金</t>
  </si>
  <si>
    <t>组织开展“与百姓面对面”活动专项经费</t>
  </si>
  <si>
    <t>新疆新闻报道奖</t>
  </si>
  <si>
    <t>宣传干部培训经费</t>
  </si>
  <si>
    <t>自治区宣传思想文化干部培训经费</t>
  </si>
  <si>
    <t>新疆美术摄影出版社津贴补贴</t>
  </si>
  <si>
    <t>2070699其他新闻出版电影支出</t>
  </si>
  <si>
    <t>费用补贴</t>
  </si>
  <si>
    <t>其他对企业补助</t>
  </si>
  <si>
    <t>农村电影放映领导小组工作经费</t>
  </si>
  <si>
    <t>2070607电影</t>
  </si>
  <si>
    <t>租赁费</t>
  </si>
  <si>
    <t>办公设备购置（资本性）</t>
  </si>
  <si>
    <t>设备购置（机关资本性）</t>
  </si>
  <si>
    <t>出版物清查专项经费</t>
  </si>
  <si>
    <t>2070605出版发行</t>
  </si>
  <si>
    <t>委托业务费</t>
  </si>
  <si>
    <t>出版物审读专项经费</t>
  </si>
</sst>
</file>

<file path=xl/styles.xml><?xml version="1.0" encoding="utf-8"?>
<styleSheet xmlns="http://schemas.openxmlformats.org/spreadsheetml/2006/main">
  <numFmts count="9">
    <numFmt numFmtId="176" formatCode="0.00_);[Red]\(0.00\)"/>
    <numFmt numFmtId="44" formatCode="_ &quot;￥&quot;* #,##0.00_ ;_ &quot;￥&quot;* \-#,##0.00_ ;_ &quot;￥&quot;* &quot;-&quot;??_ ;_ @_ "/>
    <numFmt numFmtId="177" formatCode="###,###,###,##0.00"/>
    <numFmt numFmtId="42" formatCode="_ &quot;￥&quot;* #,##0_ ;_ &quot;￥&quot;* \-#,##0_ ;_ &quot;￥&quot;* &quot;-&quot;_ ;_ @_ "/>
    <numFmt numFmtId="41" formatCode="_ * #,##0_ ;_ * \-#,##0_ ;_ * &quot;-&quot;_ ;_ @_ "/>
    <numFmt numFmtId="178" formatCode="* #,##0.00;* \-#,##0.00;* &quot;-&quot;??;@"/>
    <numFmt numFmtId="179" formatCode="0.00_ "/>
    <numFmt numFmtId="180" formatCode="#,##0_ "/>
    <numFmt numFmtId="181" formatCode="#,##0.0000"/>
  </numFmts>
  <fonts count="37">
    <font>
      <sz val="9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8"/>
      <color theme="1"/>
      <name val="宋体"/>
      <charset val="134"/>
      <scheme val="minor"/>
    </font>
    <font>
      <sz val="16"/>
      <name val="宋体"/>
      <charset val="134"/>
    </font>
    <font>
      <b/>
      <sz val="8"/>
      <color theme="1"/>
      <name val="宋体"/>
      <charset val="134"/>
      <scheme val="minor"/>
    </font>
    <font>
      <sz val="8"/>
      <color rgb="FFFF0000"/>
      <name val="宋体"/>
      <charset val="134"/>
    </font>
    <font>
      <b/>
      <sz val="48"/>
      <name val="宋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0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5" fillId="25" borderId="19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5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9" borderId="15" applyNumberFormat="0" applyAlignment="0" applyProtection="0">
      <alignment vertical="center"/>
    </xf>
    <xf numFmtId="0" fontId="24" fillId="9" borderId="16" applyNumberFormat="0" applyAlignment="0" applyProtection="0">
      <alignment vertical="center"/>
    </xf>
    <xf numFmtId="0" fontId="34" fillId="29" borderId="22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9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0" borderId="0"/>
    <xf numFmtId="0" fontId="19" fillId="3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</cellStyleXfs>
  <cellXfs count="19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 applyAlignment="1"/>
    <xf numFmtId="0" fontId="5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8" applyNumberFormat="1" applyFont="1" applyFill="1" applyBorder="1" applyAlignment="1" applyProtection="1">
      <alignment horizontal="center" vertical="center" wrapText="1"/>
    </xf>
    <xf numFmtId="49" fontId="0" fillId="4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 applyProtection="1">
      <alignment vertical="center"/>
    </xf>
    <xf numFmtId="49" fontId="0" fillId="4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9" fontId="7" fillId="4" borderId="1" xfId="0" applyNumberFormat="1" applyFont="1" applyFill="1" applyBorder="1" applyAlignment="1" applyProtection="1">
      <alignment vertical="center"/>
    </xf>
    <xf numFmtId="179" fontId="3" fillId="2" borderId="1" xfId="8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79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49" fontId="3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52" applyFont="1" applyFill="1" applyBorder="1" applyAlignment="1">
      <alignment horizontal="left" vertical="center" wrapText="1" shrinkToFit="1"/>
    </xf>
    <xf numFmtId="17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52" applyFont="1" applyFill="1" applyBorder="1" applyAlignment="1">
      <alignment horizontal="left" vertical="center" wrapText="1"/>
    </xf>
    <xf numFmtId="0" fontId="8" fillId="2" borderId="1" xfId="52" applyFont="1" applyFill="1" applyBorder="1" applyAlignment="1">
      <alignment horizontal="left" vertical="center" wrapText="1" shrinkToFit="1"/>
    </xf>
    <xf numFmtId="0" fontId="4" fillId="2" borderId="1" xfId="0" applyNumberFormat="1" applyFont="1" applyFill="1" applyBorder="1" applyAlignment="1" applyProtection="1">
      <alignment horizontal="left" vertical="center" wrapText="1" shrinkToFit="1"/>
    </xf>
    <xf numFmtId="0" fontId="3" fillId="2" borderId="1" xfId="52" applyFont="1" applyFill="1" applyBorder="1" applyAlignment="1">
      <alignment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shrinkToFit="1"/>
    </xf>
    <xf numFmtId="179" fontId="3" fillId="2" borderId="1" xfId="0" applyNumberFormat="1" applyFont="1" applyFill="1" applyBorder="1" applyAlignment="1">
      <alignment horizontal="center" vertical="center" wrapText="1" shrinkToFit="1"/>
    </xf>
    <xf numFmtId="179" fontId="4" fillId="2" borderId="1" xfId="20" applyNumberFormat="1" applyFont="1" applyFill="1" applyBorder="1" applyAlignment="1">
      <alignment horizontal="center" vertical="center" wrapText="1" shrinkToFit="1"/>
    </xf>
    <xf numFmtId="179" fontId="4" fillId="2" borderId="1" xfId="38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vertical="center"/>
    </xf>
    <xf numFmtId="0" fontId="1" fillId="5" borderId="1" xfId="0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3" fillId="2" borderId="1" xfId="0" applyNumberFormat="1" applyFont="1" applyFill="1" applyBorder="1" applyAlignment="1">
      <alignment horizontal="left" vertical="center" wrapText="1" shrinkToFit="1"/>
    </xf>
    <xf numFmtId="179" fontId="3" fillId="2" borderId="1" xfId="0" applyNumberFormat="1" applyFont="1" applyFill="1" applyBorder="1" applyAlignment="1" applyProtection="1">
      <alignment horizontal="left" vertical="center" wrapText="1"/>
    </xf>
    <xf numFmtId="179" fontId="4" fillId="2" borderId="1" xfId="8" applyNumberFormat="1" applyFont="1" applyFill="1" applyBorder="1" applyAlignment="1">
      <alignment horizontal="left" vertical="center" wrapText="1"/>
    </xf>
    <xf numFmtId="179" fontId="4" fillId="2" borderId="1" xfId="0" applyNumberFormat="1" applyFont="1" applyFill="1" applyBorder="1" applyAlignment="1">
      <alignment horizontal="left" vertical="center" wrapText="1"/>
    </xf>
    <xf numFmtId="179" fontId="4" fillId="2" borderId="1" xfId="0" applyNumberFormat="1" applyFont="1" applyFill="1" applyBorder="1" applyAlignment="1">
      <alignment horizontal="left" vertical="center" wrapText="1" shrinkToFit="1"/>
    </xf>
    <xf numFmtId="179" fontId="3" fillId="2" borderId="1" xfId="0" applyNumberFormat="1" applyFont="1" applyFill="1" applyBorder="1" applyAlignment="1">
      <alignment vertical="center" wrapText="1" shrinkToFit="1"/>
    </xf>
    <xf numFmtId="179" fontId="3" fillId="2" borderId="1" xfId="0" applyNumberFormat="1" applyFont="1" applyFill="1" applyBorder="1" applyAlignment="1">
      <alignment horizontal="left" vertical="center" wrapText="1"/>
    </xf>
    <xf numFmtId="179" fontId="3" fillId="2" borderId="1" xfId="0" applyNumberFormat="1" applyFont="1" applyFill="1" applyBorder="1" applyAlignment="1" applyProtection="1">
      <alignment horizontal="left" vertical="center" wrapText="1" shrinkToFit="1"/>
    </xf>
    <xf numFmtId="179" fontId="4" fillId="2" borderId="1" xfId="0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 applyProtection="1">
      <alignment horizontal="left" vertical="center" wrapText="1"/>
    </xf>
    <xf numFmtId="179" fontId="4" fillId="2" borderId="1" xfId="0" applyNumberFormat="1" applyFont="1" applyFill="1" applyBorder="1" applyAlignment="1" applyProtection="1">
      <alignment vertical="center" wrapText="1" shrinkToFit="1"/>
    </xf>
    <xf numFmtId="179" fontId="4" fillId="2" borderId="1" xfId="0" applyNumberFormat="1" applyFont="1" applyFill="1" applyBorder="1" applyAlignment="1" applyProtection="1">
      <alignment vertical="center" wrapText="1"/>
    </xf>
    <xf numFmtId="179" fontId="8" fillId="2" borderId="1" xfId="52" applyNumberFormat="1" applyFont="1" applyFill="1" applyBorder="1" applyAlignment="1">
      <alignment horizontal="left" vertical="center" wrapText="1" shrinkToFit="1"/>
    </xf>
    <xf numFmtId="179" fontId="4" fillId="2" borderId="1" xfId="8" applyNumberFormat="1" applyFont="1" applyFill="1" applyBorder="1" applyAlignment="1">
      <alignment horizontal="center" vertical="center" wrapText="1" shrinkToFit="1"/>
    </xf>
    <xf numFmtId="179" fontId="4" fillId="2" borderId="1" xfId="0" applyNumberFormat="1" applyFont="1" applyFill="1" applyBorder="1" applyAlignment="1" applyProtection="1">
      <alignment horizontal="left" vertical="center" wrapText="1" shrinkToFit="1"/>
    </xf>
    <xf numFmtId="179" fontId="4" fillId="2" borderId="1" xfId="52" applyNumberFormat="1" applyFont="1" applyFill="1" applyBorder="1" applyAlignment="1">
      <alignment horizontal="left" vertical="center" wrapText="1" shrinkToFit="1"/>
    </xf>
    <xf numFmtId="179" fontId="4" fillId="2" borderId="1" xfId="8" applyNumberFormat="1" applyFont="1" applyFill="1" applyBorder="1" applyAlignment="1" applyProtection="1">
      <alignment horizontal="center" vertical="center" wrapText="1" shrinkToFit="1"/>
    </xf>
    <xf numFmtId="179" fontId="3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 applyProtection="1">
      <alignment vertical="center" wrapText="1" shrinkToFit="1"/>
    </xf>
    <xf numFmtId="179" fontId="3" fillId="2" borderId="1" xfId="8" applyNumberFormat="1" applyFont="1" applyFill="1" applyBorder="1" applyAlignment="1" applyProtection="1">
      <alignment horizontal="left" vertical="center" wrapText="1" shrinkToFit="1"/>
    </xf>
    <xf numFmtId="179" fontId="10" fillId="2" borderId="1" xfId="52" applyNumberFormat="1" applyFont="1" applyFill="1" applyBorder="1" applyAlignment="1">
      <alignment vertical="center" wrapText="1" shrinkToFit="1"/>
    </xf>
    <xf numFmtId="0" fontId="1" fillId="7" borderId="1" xfId="0" applyNumberFormat="1" applyFont="1" applyFill="1" applyBorder="1" applyAlignment="1">
      <alignment horizontal="center" vertical="center"/>
    </xf>
    <xf numFmtId="179" fontId="3" fillId="2" borderId="1" xfId="8" applyNumberFormat="1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2" borderId="0" xfId="0" applyFont="1" applyFill="1" applyAlignment="1"/>
    <xf numFmtId="0" fontId="2" fillId="2" borderId="1" xfId="0" applyFont="1" applyFill="1" applyBorder="1" applyAlignment="1">
      <alignment horizontal="left" vertical="center" wrapText="1" shrinkToFit="1"/>
    </xf>
    <xf numFmtId="49" fontId="8" fillId="2" borderId="1" xfId="0" applyNumberFormat="1" applyFont="1" applyFill="1" applyBorder="1" applyAlignment="1">
      <alignment horizontal="left" vertical="center" wrapText="1" shrinkToFit="1"/>
    </xf>
    <xf numFmtId="179" fontId="2" fillId="2" borderId="1" xfId="0" applyNumberFormat="1" applyFont="1" applyFill="1" applyBorder="1" applyAlignment="1">
      <alignment horizontal="center" vertical="center" wrapText="1" shrinkToFit="1"/>
    </xf>
    <xf numFmtId="17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0" xfId="0" applyAlignment="1">
      <alignment horizontal="centerContinuous"/>
    </xf>
    <xf numFmtId="0" fontId="0" fillId="0" borderId="0" xfId="0" applyBorder="1"/>
    <xf numFmtId="0" fontId="6" fillId="0" borderId="0" xfId="0" applyFont="1" applyFill="1" applyAlignment="1">
      <alignment wrapText="1"/>
    </xf>
    <xf numFmtId="0" fontId="0" fillId="0" borderId="0" xfId="0" applyFont="1" applyFill="1"/>
    <xf numFmtId="0" fontId="5" fillId="0" borderId="0" xfId="0" applyNumberFormat="1" applyFont="1" applyFill="1" applyAlignment="1" applyProtection="1">
      <alignment horizontal="center"/>
    </xf>
    <xf numFmtId="0" fontId="0" fillId="5" borderId="1" xfId="0" applyFont="1" applyFill="1" applyBorder="1" applyAlignment="1">
      <alignment horizontal="center" vertical="center" wrapText="1"/>
    </xf>
    <xf numFmtId="0" fontId="0" fillId="2" borderId="2" xfId="8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2" borderId="6" xfId="8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2" borderId="7" xfId="8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180" fontId="0" fillId="0" borderId="1" xfId="8" applyNumberFormat="1" applyFont="1" applyFill="1" applyBorder="1" applyAlignment="1">
      <alignment horizontal="center" vertical="center" wrapText="1"/>
    </xf>
    <xf numFmtId="178" fontId="0" fillId="0" borderId="1" xfId="8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Continuous"/>
    </xf>
    <xf numFmtId="0" fontId="0" fillId="3" borderId="1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2" borderId="1" xfId="8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7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0" fillId="2" borderId="0" xfId="0" applyFill="1"/>
    <xf numFmtId="0" fontId="6" fillId="2" borderId="0" xfId="0" applyFont="1" applyFill="1" applyAlignment="1">
      <alignment wrapText="1"/>
    </xf>
    <xf numFmtId="0" fontId="5" fillId="2" borderId="0" xfId="0" applyNumberFormat="1" applyFont="1" applyFill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2" borderId="1" xfId="0" applyFill="1" applyBorder="1"/>
    <xf numFmtId="0" fontId="0" fillId="0" borderId="0" xfId="8" applyNumberFormat="1" applyFont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2" borderId="0" xfId="8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13" fillId="2" borderId="0" xfId="0" applyNumberFormat="1" applyFont="1" applyFill="1" applyAlignment="1" applyProtection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Fill="1" applyAlignment="1">
      <alignment horizontal="center" vertical="center"/>
    </xf>
    <xf numFmtId="181" fontId="0" fillId="0" borderId="0" xfId="0" applyNumberFormat="1" applyFont="1" applyFill="1" applyAlignment="1" applyProtection="1"/>
    <xf numFmtId="181" fontId="0" fillId="8" borderId="0" xfId="0" applyNumberFormat="1" applyFont="1" applyFill="1" applyAlignment="1" applyProtection="1"/>
    <xf numFmtId="4" fontId="0" fillId="8" borderId="0" xfId="0" applyNumberFormat="1" applyFont="1" applyFill="1" applyAlignment="1" applyProtection="1"/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常规 2_【04-4】项目支出表（经济科目）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topLeftCell="A8" workbookViewId="0">
      <selection activeCell="A16" sqref="A16:A17"/>
    </sheetView>
  </sheetViews>
  <sheetFormatPr defaultColWidth="9" defaultRowHeight="12"/>
  <cols>
    <col min="1" max="1" width="202" customWidth="1"/>
  </cols>
  <sheetData>
    <row r="1" s="101" customFormat="1" ht="12.75" customHeight="1" spans="1:1">
      <c r="A1" s="181" t="s">
        <v>0</v>
      </c>
    </row>
    <row r="2" s="101" customFormat="1" ht="12.75" customHeight="1" spans="1:1">
      <c r="A2" s="181"/>
    </row>
    <row r="3" s="101" customFormat="1" ht="12.75" customHeight="1"/>
    <row r="4" s="101" customFormat="1" ht="12.75" customHeight="1"/>
    <row r="5" s="101" customFormat="1" ht="54" customHeight="1" spans="1:1">
      <c r="A5" s="108"/>
    </row>
    <row r="6" s="101" customFormat="1" ht="142.5" customHeight="1" spans="1:1">
      <c r="A6" s="182" t="s">
        <v>1</v>
      </c>
    </row>
    <row r="7" s="101" customFormat="1" ht="12.75" customHeight="1" spans="1:5">
      <c r="A7" s="108"/>
      <c r="E7" s="183"/>
    </row>
    <row r="8" s="101" customFormat="1" ht="12.75" customHeight="1" spans="1:1">
      <c r="A8" s="108"/>
    </row>
    <row r="9" s="101" customFormat="1" ht="12.75" customHeight="1" spans="1:256">
      <c r="A9" s="108"/>
      <c r="IV9" s="192" t="s">
        <v>2</v>
      </c>
    </row>
    <row r="10" s="101" customFormat="1" ht="12.75" customHeight="1" spans="1:256">
      <c r="A10" s="108"/>
      <c r="IV10" s="108"/>
    </row>
    <row r="11" s="101" customFormat="1" ht="12.75" customHeight="1" spans="1:256">
      <c r="A11" s="108"/>
      <c r="IV11" s="108"/>
    </row>
    <row r="12" s="101" customFormat="1" ht="46.5" customHeight="1" spans="1:256">
      <c r="A12" s="108"/>
      <c r="IV12" s="108"/>
    </row>
    <row r="13" s="101" customFormat="1" ht="12.75" customHeight="1" spans="1:256">
      <c r="A13" s="108"/>
      <c r="BQ13" s="190"/>
      <c r="IV13" s="108"/>
    </row>
    <row r="14" s="101" customFormat="1" ht="12.75" customHeight="1" spans="1:256">
      <c r="A14" s="108"/>
      <c r="BQ14" s="108"/>
      <c r="IV14" s="108"/>
    </row>
    <row r="15" s="101" customFormat="1" ht="12.75" customHeight="1" spans="1:69">
      <c r="A15" s="108"/>
      <c r="BQ15" s="108"/>
    </row>
    <row r="16" s="101" customFormat="1" ht="24" customHeight="1" spans="1:69">
      <c r="A16" s="184" t="s">
        <v>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BP16" s="108"/>
      <c r="BQ16" s="191" t="s">
        <v>4</v>
      </c>
    </row>
    <row r="17" s="101" customFormat="1" ht="12.75" customHeight="1" spans="1:68">
      <c r="A17" s="184"/>
      <c r="BP17" s="108"/>
    </row>
    <row r="18" s="101" customFormat="1" ht="12.75" customHeight="1" spans="1:68">
      <c r="A18" s="179"/>
      <c r="BO18" s="108"/>
      <c r="BP18" s="108"/>
    </row>
    <row r="19" s="101" customFormat="1" ht="12.75" customHeight="1" spans="1:67">
      <c r="A19" s="179"/>
      <c r="BO19" s="108"/>
    </row>
    <row r="20" s="101" customFormat="1" ht="9.2" customHeight="1" spans="1:67">
      <c r="A20" s="179"/>
      <c r="BN20" s="108"/>
      <c r="BO20" s="108"/>
    </row>
    <row r="21" s="101" customFormat="1" ht="12.75" customHeight="1" spans="1:67">
      <c r="A21" s="179"/>
      <c r="BN21" s="108"/>
      <c r="BO21" s="108"/>
    </row>
    <row r="22" s="101" customFormat="1" ht="409.5" hidden="1" customHeight="1" spans="1:67">
      <c r="A22" s="179"/>
      <c r="BN22" s="108"/>
      <c r="BO22" s="108"/>
    </row>
    <row r="23" s="101" customFormat="1" ht="12.75" customHeight="1" spans="1:66">
      <c r="A23" s="13"/>
      <c r="BN23" s="108"/>
    </row>
    <row r="24" s="101" customFormat="1" ht="40.5" customHeight="1" spans="1:23">
      <c r="A24" s="185" t="s">
        <v>5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</row>
    <row r="25" s="101" customFormat="1" ht="12.75" customHeight="1" spans="1:1">
      <c r="A25" s="186"/>
    </row>
    <row r="26" s="101" customFormat="1" ht="12.75" customHeight="1" spans="1:1">
      <c r="A26" s="186"/>
    </row>
    <row r="27" s="101" customFormat="1" ht="12.75" customHeight="1" spans="1:1">
      <c r="A27" s="186"/>
    </row>
    <row r="28" s="101" customFormat="1" ht="42.75" customHeight="1" spans="1:23">
      <c r="A28" s="187" t="s">
        <v>6</v>
      </c>
      <c r="B28" s="183"/>
      <c r="C28" s="183"/>
      <c r="D28" s="183"/>
      <c r="E28" s="183"/>
      <c r="F28" s="183"/>
      <c r="G28" s="188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</row>
    <row r="29" s="101" customFormat="1" ht="12.75" customHeight="1" spans="1:23">
      <c r="A29" s="189"/>
      <c r="B29" s="183"/>
      <c r="C29" s="183"/>
      <c r="D29" s="183"/>
      <c r="E29" s="183"/>
      <c r="F29" s="183"/>
      <c r="G29" s="188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</row>
    <row r="30" s="101" customFormat="1" ht="12.75" customHeight="1" spans="1:23">
      <c r="A30" s="189"/>
      <c r="B30" s="183"/>
      <c r="C30" s="183"/>
      <c r="D30" s="183"/>
      <c r="E30" s="183"/>
      <c r="F30" s="183"/>
      <c r="G30" s="188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</row>
    <row r="31" s="101" customFormat="1" ht="12.75" customHeight="1" spans="1:1">
      <c r="A31" s="108"/>
    </row>
    <row r="32" s="101" customFormat="1" ht="12.75" customHeight="1" spans="1:1">
      <c r="A32" s="108"/>
    </row>
    <row r="33" s="101" customFormat="1" ht="12.75" customHeight="1" spans="1:1">
      <c r="A33" s="108"/>
    </row>
    <row r="34" s="101" customFormat="1" ht="12.75" customHeight="1" spans="1:1">
      <c r="A34" s="108"/>
    </row>
    <row r="35" s="101" customFormat="1" ht="12.75" customHeight="1" spans="1:1">
      <c r="A35" s="108"/>
    </row>
    <row r="36" s="101" customFormat="1" ht="12.75" customHeight="1" spans="1:1">
      <c r="A36" s="108"/>
    </row>
    <row r="37" s="101" customFormat="1" ht="12.75" customHeight="1"/>
    <row r="38" s="101" customFormat="1" ht="12.75" customHeight="1"/>
    <row r="39" s="101" customFormat="1" ht="12.75" customHeight="1"/>
    <row r="40" s="101" customFormat="1" ht="12.75" customHeight="1"/>
    <row r="41" s="101" customFormat="1" ht="12.75" customHeight="1"/>
    <row r="42" s="101" customFormat="1" ht="12.75" customHeight="1"/>
    <row r="43" s="101" customFormat="1" ht="12.75" customHeight="1" spans="1:1">
      <c r="A43" s="108"/>
    </row>
  </sheetData>
  <sheetProtection formatCells="0" formatColumns="0" formatRows="0"/>
  <mergeCells count="2">
    <mergeCell ref="A1:A2"/>
    <mergeCell ref="A16:A17"/>
  </mergeCells>
  <printOptions horizontalCentered="1"/>
  <pageMargins left="0.23" right="0.23" top="0.590551181102362" bottom="0.590551181102362" header="0.590551181102362" footer="0.393700787401575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F15"/>
  <sheetViews>
    <sheetView workbookViewId="0">
      <selection activeCell="AT9" sqref="AT9:BD9"/>
    </sheetView>
  </sheetViews>
  <sheetFormatPr defaultColWidth="9" defaultRowHeight="12"/>
  <cols>
    <col min="1" max="1" width="21.3333333333333" style="149" customWidth="1"/>
    <col min="2" max="2" width="8.66666666666667" customWidth="1"/>
    <col min="3" max="3" width="7" customWidth="1"/>
    <col min="4" max="4" width="7.33333333333333" customWidth="1"/>
    <col min="5" max="5" width="8.16666666666667" customWidth="1"/>
    <col min="6" max="6" width="6.83333333333333" customWidth="1"/>
    <col min="7" max="7" width="7.83333333333333" customWidth="1"/>
    <col min="8" max="8" width="5.66666666666667" customWidth="1"/>
    <col min="9" max="9" width="5.5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5.16666666666667" customWidth="1"/>
    <col min="17" max="17" width="6.16666666666667" customWidth="1"/>
    <col min="18" max="18" width="6.33333333333333" customWidth="1"/>
    <col min="19" max="19" width="6.83333333333333" customWidth="1"/>
    <col min="20" max="20" width="5.83333333333333" customWidth="1"/>
    <col min="21" max="21" width="19.5" style="149" customWidth="1"/>
    <col min="22" max="22" width="7.83333333333333" customWidth="1"/>
    <col min="23" max="23" width="8.33333333333333" customWidth="1"/>
    <col min="24" max="24" width="7.83333333333333" customWidth="1"/>
    <col min="25" max="26" width="9.16666666666667" customWidth="1"/>
    <col min="27" max="27" width="8.66666666666667" customWidth="1"/>
    <col min="28" max="28" width="4.83333333333333" customWidth="1"/>
    <col min="29" max="29" width="4" customWidth="1"/>
    <col min="30" max="30" width="5.16666666666667" customWidth="1"/>
    <col min="31" max="31" width="6.33333333333333" customWidth="1"/>
    <col min="32" max="32" width="6.66666666666667" customWidth="1"/>
    <col min="33" max="33" width="14" style="149" customWidth="1"/>
    <col min="34" max="34" width="9.5" customWidth="1"/>
    <col min="35" max="35" width="8" customWidth="1"/>
    <col min="36" max="38" width="9.16666666666667" customWidth="1"/>
    <col min="39" max="39" width="8.66666666666667" customWidth="1"/>
    <col min="40" max="40" width="9.16666666666667" customWidth="1"/>
    <col min="41" max="41" width="7.83333333333333" customWidth="1"/>
    <col min="42" max="42" width="9.16666666666667" customWidth="1"/>
    <col min="43" max="43" width="7.66666666666667" customWidth="1"/>
    <col min="44" max="44" width="8.16666666666667" customWidth="1"/>
    <col min="45" max="45" width="11.1666666666667" customWidth="1"/>
    <col min="46" max="51" width="9" customWidth="1"/>
    <col min="52" max="52" width="5.33333333333333" customWidth="1"/>
    <col min="53" max="53" width="9" customWidth="1"/>
    <col min="54" max="54" width="5.83333333333333" customWidth="1"/>
    <col min="55" max="55" width="6.16666666666667" customWidth="1"/>
    <col min="56" max="214" width="9" customWidth="1"/>
  </cols>
  <sheetData>
    <row r="1" ht="15.95" customHeight="1" spans="1:214">
      <c r="A1" s="150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U1" s="150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64"/>
      <c r="AG1" s="16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64" t="s">
        <v>7</v>
      </c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</row>
    <row r="2" ht="25.5" customHeight="1" spans="1:214">
      <c r="A2" s="151" t="s">
        <v>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  <c r="EB2" s="177"/>
      <c r="EC2" s="177"/>
      <c r="ED2" s="177"/>
      <c r="EE2" s="177"/>
      <c r="EF2" s="177"/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177"/>
      <c r="EW2" s="177"/>
      <c r="EX2" s="177"/>
      <c r="EY2" s="177"/>
      <c r="EZ2" s="177"/>
      <c r="FA2" s="177"/>
      <c r="FB2" s="177"/>
      <c r="FC2" s="177"/>
      <c r="FD2" s="177"/>
      <c r="FE2" s="177"/>
      <c r="FF2" s="177"/>
      <c r="FG2" s="177"/>
      <c r="FH2" s="177"/>
      <c r="FI2" s="177"/>
      <c r="FJ2" s="177"/>
      <c r="FK2" s="177"/>
      <c r="FL2" s="177"/>
      <c r="FM2" s="177"/>
      <c r="FN2" s="177"/>
      <c r="FO2" s="177"/>
      <c r="FP2" s="177"/>
      <c r="FQ2" s="177"/>
      <c r="FR2" s="177"/>
      <c r="FS2" s="177"/>
      <c r="FT2" s="177"/>
      <c r="FU2" s="177"/>
      <c r="FV2" s="177"/>
      <c r="FW2" s="177"/>
      <c r="FX2" s="177"/>
      <c r="FY2" s="177"/>
      <c r="FZ2" s="177"/>
      <c r="GA2" s="177"/>
      <c r="GB2" s="177"/>
      <c r="GC2" s="177"/>
      <c r="GD2" s="177"/>
      <c r="GE2" s="177"/>
      <c r="GF2" s="177"/>
      <c r="GG2" s="177"/>
      <c r="GH2" s="177"/>
      <c r="GI2" s="177"/>
      <c r="GJ2" s="177"/>
      <c r="GK2" s="177"/>
      <c r="GL2" s="177"/>
      <c r="GM2" s="177"/>
      <c r="GN2" s="177"/>
      <c r="GO2" s="177"/>
      <c r="GP2" s="177"/>
      <c r="GQ2" s="177"/>
      <c r="GR2" s="177"/>
      <c r="GS2" s="177"/>
      <c r="GT2" s="177"/>
      <c r="GU2" s="177"/>
      <c r="GV2" s="177"/>
      <c r="GW2" s="177"/>
      <c r="GX2" s="177"/>
      <c r="GY2" s="177"/>
      <c r="GZ2" s="177"/>
      <c r="HA2" s="177"/>
      <c r="HB2" s="177"/>
      <c r="HC2" s="177"/>
      <c r="HD2" s="177"/>
      <c r="HE2" s="177"/>
      <c r="HF2" s="177"/>
    </row>
    <row r="3" ht="10.5" customHeight="1" spans="1:214">
      <c r="A3" s="150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U3" s="150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65"/>
      <c r="AG3" s="168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65" t="s">
        <v>9</v>
      </c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</row>
    <row r="4" s="100" customFormat="1" ht="21.75" customHeight="1" spans="1:214">
      <c r="A4" s="110" t="s">
        <v>10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28" t="s">
        <v>11</v>
      </c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69" t="s">
        <v>12</v>
      </c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72" t="s">
        <v>13</v>
      </c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6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8"/>
      <c r="ER4" s="178"/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8"/>
      <c r="FD4" s="178"/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8"/>
      <c r="FP4" s="178"/>
      <c r="FQ4" s="178"/>
      <c r="FR4" s="178"/>
      <c r="FS4" s="178"/>
      <c r="FT4" s="178"/>
      <c r="FU4" s="178"/>
      <c r="FV4" s="178"/>
      <c r="FW4" s="178"/>
      <c r="FX4" s="178"/>
      <c r="FY4" s="178"/>
      <c r="FZ4" s="178"/>
      <c r="GA4" s="178"/>
      <c r="GB4" s="178"/>
      <c r="GC4" s="178"/>
      <c r="GD4" s="178"/>
      <c r="GE4" s="178"/>
      <c r="GF4" s="178"/>
      <c r="GG4" s="178"/>
      <c r="GH4" s="178"/>
      <c r="GI4" s="178"/>
      <c r="GJ4" s="178"/>
      <c r="GK4" s="178"/>
      <c r="GL4" s="178"/>
      <c r="GM4" s="178"/>
      <c r="GN4" s="178"/>
      <c r="GO4" s="178"/>
      <c r="GP4" s="178"/>
      <c r="GQ4" s="178"/>
      <c r="GR4" s="178"/>
      <c r="GS4" s="178"/>
      <c r="GT4" s="178"/>
      <c r="GU4" s="178"/>
      <c r="GV4" s="178"/>
      <c r="GW4" s="178"/>
      <c r="GX4" s="178"/>
      <c r="GY4" s="178"/>
      <c r="GZ4" s="178"/>
      <c r="HA4" s="178"/>
      <c r="HB4" s="178"/>
      <c r="HC4" s="178"/>
      <c r="HD4" s="178"/>
      <c r="HE4" s="178"/>
      <c r="HF4" s="178"/>
    </row>
    <row r="5" s="13" customFormat="1" ht="54" customHeight="1" spans="1:214">
      <c r="A5" s="111" t="s">
        <v>14</v>
      </c>
      <c r="B5" s="152" t="s">
        <v>15</v>
      </c>
      <c r="C5" s="153"/>
      <c r="D5" s="153"/>
      <c r="E5" s="153"/>
      <c r="F5" s="153"/>
      <c r="G5" s="153"/>
      <c r="H5" s="153"/>
      <c r="I5" s="159"/>
      <c r="J5" s="152" t="s">
        <v>16</v>
      </c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11" t="s">
        <v>17</v>
      </c>
      <c r="V5" s="152" t="s">
        <v>18</v>
      </c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11" t="s">
        <v>19</v>
      </c>
      <c r="AH5" s="144" t="s">
        <v>20</v>
      </c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11" t="s">
        <v>21</v>
      </c>
      <c r="AT5" s="144" t="s">
        <v>22</v>
      </c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79"/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9"/>
      <c r="DY5" s="179"/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79"/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9"/>
      <c r="GJ5" s="179"/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9"/>
      <c r="HE5" s="179"/>
      <c r="HF5" s="179"/>
    </row>
    <row r="6" s="13" customFormat="1" ht="53.1" customHeight="1" spans="1:214">
      <c r="A6" s="116"/>
      <c r="B6" s="117" t="s">
        <v>23</v>
      </c>
      <c r="C6" s="117" t="s">
        <v>24</v>
      </c>
      <c r="D6" s="117" t="s">
        <v>25</v>
      </c>
      <c r="E6" s="112" t="s">
        <v>26</v>
      </c>
      <c r="F6" s="113"/>
      <c r="G6" s="113"/>
      <c r="H6" s="154"/>
      <c r="I6" s="117" t="s">
        <v>27</v>
      </c>
      <c r="J6" s="132" t="s">
        <v>23</v>
      </c>
      <c r="K6" s="117" t="s">
        <v>28</v>
      </c>
      <c r="L6" s="117" t="s">
        <v>24</v>
      </c>
      <c r="M6" s="112" t="s">
        <v>29</v>
      </c>
      <c r="N6" s="113"/>
      <c r="O6" s="113"/>
      <c r="P6" s="154"/>
      <c r="Q6" s="117" t="s">
        <v>30</v>
      </c>
      <c r="R6" s="117" t="s">
        <v>31</v>
      </c>
      <c r="S6" s="18" t="s">
        <v>32</v>
      </c>
      <c r="T6" s="160" t="s">
        <v>33</v>
      </c>
      <c r="U6" s="116"/>
      <c r="V6" s="132" t="s">
        <v>23</v>
      </c>
      <c r="W6" s="117" t="s">
        <v>28</v>
      </c>
      <c r="X6" s="117" t="s">
        <v>24</v>
      </c>
      <c r="Y6" s="152" t="s">
        <v>29</v>
      </c>
      <c r="Z6" s="153"/>
      <c r="AA6" s="153"/>
      <c r="AB6" s="159"/>
      <c r="AC6" s="117" t="s">
        <v>34</v>
      </c>
      <c r="AD6" s="117" t="s">
        <v>31</v>
      </c>
      <c r="AE6" s="139" t="s">
        <v>32</v>
      </c>
      <c r="AF6" s="144" t="s">
        <v>33</v>
      </c>
      <c r="AG6" s="116"/>
      <c r="AH6" s="132" t="s">
        <v>23</v>
      </c>
      <c r="AI6" s="117" t="s">
        <v>28</v>
      </c>
      <c r="AJ6" s="117" t="s">
        <v>24</v>
      </c>
      <c r="AK6" s="152" t="s">
        <v>29</v>
      </c>
      <c r="AL6" s="153"/>
      <c r="AM6" s="153"/>
      <c r="AN6" s="159"/>
      <c r="AO6" s="117" t="s">
        <v>34</v>
      </c>
      <c r="AP6" s="117" t="s">
        <v>31</v>
      </c>
      <c r="AQ6" s="139" t="s">
        <v>32</v>
      </c>
      <c r="AR6" s="144" t="s">
        <v>33</v>
      </c>
      <c r="AS6" s="116"/>
      <c r="AT6" s="132" t="s">
        <v>23</v>
      </c>
      <c r="AU6" s="117" t="s">
        <v>28</v>
      </c>
      <c r="AV6" s="117" t="s">
        <v>24</v>
      </c>
      <c r="AW6" s="152" t="s">
        <v>29</v>
      </c>
      <c r="AX6" s="153"/>
      <c r="AY6" s="153"/>
      <c r="AZ6" s="159"/>
      <c r="BA6" s="117" t="s">
        <v>34</v>
      </c>
      <c r="BB6" s="117" t="s">
        <v>31</v>
      </c>
      <c r="BC6" s="139" t="s">
        <v>32</v>
      </c>
      <c r="BD6" s="144" t="s">
        <v>33</v>
      </c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79"/>
      <c r="DI6" s="179"/>
      <c r="DJ6" s="179"/>
      <c r="DK6" s="179"/>
      <c r="DL6" s="179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  <c r="GN6" s="179"/>
      <c r="GO6" s="179"/>
      <c r="GP6" s="179"/>
      <c r="GQ6" s="179"/>
      <c r="GR6" s="179"/>
      <c r="GS6" s="179"/>
      <c r="GT6" s="179"/>
      <c r="GU6" s="179"/>
      <c r="GV6" s="179"/>
      <c r="GW6" s="179"/>
      <c r="GX6" s="179"/>
      <c r="GY6" s="179"/>
      <c r="GZ6" s="179"/>
      <c r="HA6" s="179"/>
      <c r="HB6" s="179"/>
      <c r="HC6" s="179"/>
      <c r="HD6" s="179"/>
      <c r="HE6" s="179"/>
      <c r="HF6" s="179"/>
    </row>
    <row r="7" s="13" customFormat="1" ht="37.5" customHeight="1" spans="1:214">
      <c r="A7" s="119"/>
      <c r="B7" s="120"/>
      <c r="C7" s="120"/>
      <c r="D7" s="120"/>
      <c r="E7" s="155" t="s">
        <v>35</v>
      </c>
      <c r="F7" s="155" t="s">
        <v>36</v>
      </c>
      <c r="G7" s="155" t="s">
        <v>37</v>
      </c>
      <c r="H7" s="120" t="s">
        <v>38</v>
      </c>
      <c r="I7" s="120"/>
      <c r="J7" s="155"/>
      <c r="K7" s="120"/>
      <c r="L7" s="120"/>
      <c r="M7" s="132" t="s">
        <v>39</v>
      </c>
      <c r="N7" s="132" t="s">
        <v>40</v>
      </c>
      <c r="O7" s="132" t="s">
        <v>41</v>
      </c>
      <c r="P7" s="117" t="s">
        <v>38</v>
      </c>
      <c r="Q7" s="120"/>
      <c r="R7" s="120"/>
      <c r="S7" s="18"/>
      <c r="T7" s="161"/>
      <c r="U7" s="119"/>
      <c r="V7" s="155"/>
      <c r="W7" s="120"/>
      <c r="X7" s="120"/>
      <c r="Y7" s="132" t="s">
        <v>39</v>
      </c>
      <c r="Z7" s="132" t="s">
        <v>40</v>
      </c>
      <c r="AA7" s="132" t="s">
        <v>41</v>
      </c>
      <c r="AB7" s="117" t="s">
        <v>38</v>
      </c>
      <c r="AC7" s="120"/>
      <c r="AD7" s="120"/>
      <c r="AE7" s="166"/>
      <c r="AF7" s="144"/>
      <c r="AG7" s="119"/>
      <c r="AH7" s="155"/>
      <c r="AI7" s="120"/>
      <c r="AJ7" s="120"/>
      <c r="AK7" s="132" t="s">
        <v>39</v>
      </c>
      <c r="AL7" s="132" t="s">
        <v>40</v>
      </c>
      <c r="AM7" s="132" t="s">
        <v>41</v>
      </c>
      <c r="AN7" s="117" t="s">
        <v>38</v>
      </c>
      <c r="AO7" s="120"/>
      <c r="AP7" s="120"/>
      <c r="AQ7" s="166"/>
      <c r="AR7" s="144"/>
      <c r="AS7" s="119"/>
      <c r="AT7" s="155"/>
      <c r="AU7" s="120"/>
      <c r="AV7" s="120"/>
      <c r="AW7" s="132" t="s">
        <v>39</v>
      </c>
      <c r="AX7" s="132" t="s">
        <v>40</v>
      </c>
      <c r="AY7" s="132" t="s">
        <v>41</v>
      </c>
      <c r="AZ7" s="117" t="s">
        <v>38</v>
      </c>
      <c r="BA7" s="120"/>
      <c r="BB7" s="120"/>
      <c r="BC7" s="166"/>
      <c r="BD7" s="144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CU7" s="179"/>
      <c r="CV7" s="179"/>
      <c r="CW7" s="179"/>
      <c r="CX7" s="179"/>
      <c r="CY7" s="179"/>
      <c r="CZ7" s="179"/>
      <c r="DA7" s="179"/>
      <c r="DB7" s="179"/>
      <c r="DC7" s="179"/>
      <c r="DD7" s="179"/>
      <c r="DE7" s="179"/>
      <c r="DF7" s="179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  <c r="GN7" s="179"/>
      <c r="GO7" s="179"/>
      <c r="GP7" s="179"/>
      <c r="GQ7" s="179"/>
      <c r="GR7" s="179"/>
      <c r="GS7" s="179"/>
      <c r="GT7" s="179"/>
      <c r="GU7" s="179"/>
      <c r="GV7" s="179"/>
      <c r="GW7" s="179"/>
      <c r="GX7" s="179"/>
      <c r="GY7" s="179"/>
      <c r="GZ7" s="179"/>
      <c r="HA7" s="179"/>
      <c r="HB7" s="179"/>
      <c r="HC7" s="179"/>
      <c r="HD7" s="179"/>
      <c r="HE7" s="179"/>
      <c r="HF7" s="179"/>
    </row>
    <row r="8" s="13" customFormat="1" ht="26.25" customHeight="1" spans="1:214">
      <c r="A8" s="156" t="s">
        <v>42</v>
      </c>
      <c r="B8" s="157" t="s">
        <v>43</v>
      </c>
      <c r="C8" s="157">
        <v>2</v>
      </c>
      <c r="D8" s="157">
        <v>3</v>
      </c>
      <c r="E8" s="157" t="s">
        <v>44</v>
      </c>
      <c r="F8" s="157">
        <v>5</v>
      </c>
      <c r="G8" s="157">
        <v>6</v>
      </c>
      <c r="H8" s="157">
        <v>7</v>
      </c>
      <c r="I8" s="157">
        <v>8</v>
      </c>
      <c r="J8" s="157" t="s">
        <v>45</v>
      </c>
      <c r="K8" s="157" t="s">
        <v>46</v>
      </c>
      <c r="L8" s="157">
        <v>11</v>
      </c>
      <c r="M8" s="157" t="s">
        <v>47</v>
      </c>
      <c r="N8" s="157">
        <v>13</v>
      </c>
      <c r="O8" s="157">
        <v>14</v>
      </c>
      <c r="P8" s="157">
        <v>15</v>
      </c>
      <c r="Q8" s="157">
        <v>16</v>
      </c>
      <c r="R8" s="157">
        <v>17</v>
      </c>
      <c r="S8" s="157">
        <v>18</v>
      </c>
      <c r="T8" s="157">
        <v>19</v>
      </c>
      <c r="U8" s="156" t="s">
        <v>42</v>
      </c>
      <c r="V8" s="157" t="s">
        <v>48</v>
      </c>
      <c r="W8" s="157" t="s">
        <v>49</v>
      </c>
      <c r="X8" s="157">
        <v>21</v>
      </c>
      <c r="Y8" s="157" t="s">
        <v>50</v>
      </c>
      <c r="Z8" s="157">
        <v>23</v>
      </c>
      <c r="AA8" s="157">
        <v>24</v>
      </c>
      <c r="AB8" s="157">
        <v>25</v>
      </c>
      <c r="AC8" s="157">
        <v>26</v>
      </c>
      <c r="AD8" s="157">
        <v>27</v>
      </c>
      <c r="AE8" s="157">
        <v>28</v>
      </c>
      <c r="AF8" s="157">
        <v>29</v>
      </c>
      <c r="AG8" s="156" t="s">
        <v>42</v>
      </c>
      <c r="AH8" s="170" t="s">
        <v>51</v>
      </c>
      <c r="AI8" s="170" t="s">
        <v>52</v>
      </c>
      <c r="AJ8" s="170">
        <v>32</v>
      </c>
      <c r="AK8" s="170" t="s">
        <v>53</v>
      </c>
      <c r="AL8" s="170">
        <v>34</v>
      </c>
      <c r="AM8" s="170">
        <v>35</v>
      </c>
      <c r="AN8" s="170">
        <v>36</v>
      </c>
      <c r="AO8" s="170">
        <v>37</v>
      </c>
      <c r="AP8" s="170">
        <v>38</v>
      </c>
      <c r="AQ8" s="170">
        <v>39</v>
      </c>
      <c r="AR8" s="122">
        <v>40</v>
      </c>
      <c r="AS8" s="156" t="s">
        <v>42</v>
      </c>
      <c r="AT8" s="170" t="s">
        <v>54</v>
      </c>
      <c r="AU8" s="170">
        <v>42</v>
      </c>
      <c r="AV8" s="170">
        <v>43</v>
      </c>
      <c r="AW8" s="170">
        <v>44</v>
      </c>
      <c r="AX8" s="170">
        <v>45</v>
      </c>
      <c r="AY8" s="170">
        <v>46</v>
      </c>
      <c r="AZ8" s="170">
        <v>47</v>
      </c>
      <c r="BA8" s="170">
        <v>48</v>
      </c>
      <c r="BB8" s="170">
        <v>49</v>
      </c>
      <c r="BC8" s="170">
        <v>50</v>
      </c>
      <c r="BD8" s="122">
        <v>51</v>
      </c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</row>
    <row r="9" s="148" customFormat="1" ht="39.6" customHeight="1" spans="1:214">
      <c r="A9" s="123" t="s">
        <v>55</v>
      </c>
      <c r="B9" s="126">
        <v>228</v>
      </c>
      <c r="C9" s="126">
        <v>97</v>
      </c>
      <c r="D9" s="126">
        <v>42</v>
      </c>
      <c r="E9" s="126">
        <v>76</v>
      </c>
      <c r="F9" s="126">
        <v>44</v>
      </c>
      <c r="G9" s="126">
        <v>32</v>
      </c>
      <c r="H9" s="126"/>
      <c r="I9" s="126">
        <v>13</v>
      </c>
      <c r="J9" s="126">
        <v>234</v>
      </c>
      <c r="K9" s="126">
        <v>176</v>
      </c>
      <c r="L9" s="126">
        <v>93</v>
      </c>
      <c r="M9" s="126">
        <v>71</v>
      </c>
      <c r="N9" s="126">
        <v>52</v>
      </c>
      <c r="O9" s="126">
        <v>19</v>
      </c>
      <c r="P9" s="126"/>
      <c r="Q9" s="126">
        <v>12</v>
      </c>
      <c r="R9" s="126"/>
      <c r="S9" s="126">
        <v>1</v>
      </c>
      <c r="T9" s="126">
        <v>57</v>
      </c>
      <c r="U9" s="123" t="s">
        <v>56</v>
      </c>
      <c r="V9" s="126">
        <f>W9</f>
        <v>5</v>
      </c>
      <c r="W9" s="126">
        <f>X9</f>
        <v>5</v>
      </c>
      <c r="X9" s="162">
        <v>5</v>
      </c>
      <c r="Y9" s="126"/>
      <c r="Z9" s="126"/>
      <c r="AA9" s="133"/>
      <c r="AB9" s="126"/>
      <c r="AC9" s="126"/>
      <c r="AD9" s="133"/>
      <c r="AE9" s="126"/>
      <c r="AF9" s="126"/>
      <c r="AG9" s="171" t="s">
        <v>55</v>
      </c>
      <c r="AH9" s="126">
        <v>58</v>
      </c>
      <c r="AI9" s="126">
        <v>58</v>
      </c>
      <c r="AJ9" s="126">
        <v>37</v>
      </c>
      <c r="AK9" s="126">
        <v>21</v>
      </c>
      <c r="AL9" s="126">
        <v>21</v>
      </c>
      <c r="AM9" s="133"/>
      <c r="AN9" s="126"/>
      <c r="AO9" s="126"/>
      <c r="AP9" s="133"/>
      <c r="AQ9" s="126"/>
      <c r="AR9" s="126"/>
      <c r="AS9" s="174" t="s">
        <v>55</v>
      </c>
      <c r="AT9" s="175">
        <f>J9-V9+AH9</f>
        <v>287</v>
      </c>
      <c r="AU9" s="175">
        <f t="shared" ref="AU9:BD9" si="0">K9-W9+AI9</f>
        <v>229</v>
      </c>
      <c r="AV9" s="175">
        <f t="shared" si="0"/>
        <v>125</v>
      </c>
      <c r="AW9" s="175">
        <f t="shared" si="0"/>
        <v>92</v>
      </c>
      <c r="AX9" s="175">
        <f t="shared" si="0"/>
        <v>73</v>
      </c>
      <c r="AY9" s="175">
        <f t="shared" si="0"/>
        <v>19</v>
      </c>
      <c r="AZ9" s="175">
        <f t="shared" si="0"/>
        <v>0</v>
      </c>
      <c r="BA9" s="175">
        <f t="shared" si="0"/>
        <v>12</v>
      </c>
      <c r="BB9" s="175">
        <f t="shared" si="0"/>
        <v>0</v>
      </c>
      <c r="BC9" s="175">
        <f t="shared" si="0"/>
        <v>1</v>
      </c>
      <c r="BD9" s="175">
        <f t="shared" si="0"/>
        <v>57</v>
      </c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  <c r="EA9" s="180"/>
      <c r="EB9" s="180"/>
      <c r="EC9" s="180"/>
      <c r="ED9" s="180"/>
      <c r="EE9" s="180"/>
      <c r="EF9" s="180"/>
      <c r="EG9" s="180"/>
      <c r="EH9" s="180"/>
      <c r="EI9" s="180"/>
      <c r="EJ9" s="180"/>
      <c r="EK9" s="180"/>
      <c r="EL9" s="180"/>
      <c r="EM9" s="180"/>
      <c r="EN9" s="180"/>
      <c r="EO9" s="180"/>
      <c r="EP9" s="180"/>
      <c r="EQ9" s="180"/>
      <c r="ER9" s="180"/>
      <c r="ES9" s="180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180"/>
      <c r="FE9" s="180"/>
      <c r="FF9" s="180"/>
      <c r="FG9" s="180"/>
      <c r="FH9" s="180"/>
      <c r="FI9" s="180"/>
      <c r="FJ9" s="180"/>
      <c r="FK9" s="180"/>
      <c r="FL9" s="180"/>
      <c r="FM9" s="180"/>
      <c r="FN9" s="180"/>
      <c r="FO9" s="180"/>
      <c r="FP9" s="180"/>
      <c r="FQ9" s="180"/>
      <c r="FR9" s="180"/>
      <c r="FS9" s="180"/>
      <c r="FT9" s="180"/>
      <c r="FU9" s="180"/>
      <c r="FV9" s="180"/>
      <c r="FW9" s="180"/>
      <c r="FX9" s="180"/>
      <c r="FY9" s="180"/>
      <c r="FZ9" s="180"/>
      <c r="GA9" s="180"/>
      <c r="GB9" s="180"/>
      <c r="GC9" s="180"/>
      <c r="GD9" s="180"/>
      <c r="GE9" s="180"/>
      <c r="GF9" s="180"/>
      <c r="GG9" s="180"/>
      <c r="GH9" s="180"/>
      <c r="GI9" s="180"/>
      <c r="GJ9" s="180"/>
      <c r="GK9" s="180"/>
      <c r="GL9" s="180"/>
      <c r="GM9" s="180"/>
      <c r="GN9" s="180"/>
      <c r="GO9" s="180"/>
      <c r="GP9" s="180"/>
      <c r="GQ9" s="180"/>
      <c r="GR9" s="180"/>
      <c r="GS9" s="180"/>
      <c r="GT9" s="180"/>
      <c r="GU9" s="180"/>
      <c r="GV9" s="180"/>
      <c r="GW9" s="180"/>
      <c r="GX9" s="180"/>
      <c r="GY9" s="180"/>
      <c r="GZ9" s="180"/>
      <c r="HA9" s="180"/>
      <c r="HB9" s="180"/>
      <c r="HC9" s="180"/>
      <c r="HD9" s="180"/>
      <c r="HE9" s="180"/>
      <c r="HF9" s="180"/>
    </row>
    <row r="10" ht="25.5" customHeight="1" spans="1:214">
      <c r="A10" s="158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63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63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63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</row>
    <row r="11" ht="25.5" customHeight="1" spans="1:56">
      <c r="A11" s="158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63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63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63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</row>
    <row r="12" ht="25.5" customHeight="1" spans="1:56">
      <c r="A12" s="158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6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63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63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</row>
    <row r="13" ht="25.5" customHeight="1" spans="1:56">
      <c r="A13" s="158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6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63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63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</row>
    <row r="14" ht="25.5" customHeight="1" spans="1:56">
      <c r="A14" s="158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63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63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63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</row>
    <row r="15" ht="25.5" customHeight="1"/>
  </sheetData>
  <mergeCells count="51">
    <mergeCell ref="A2:BD2"/>
    <mergeCell ref="A4:T4"/>
    <mergeCell ref="U4:AF4"/>
    <mergeCell ref="AG4:AR4"/>
    <mergeCell ref="AS4:BD4"/>
    <mergeCell ref="B5:I5"/>
    <mergeCell ref="J5:T5"/>
    <mergeCell ref="V5:AF5"/>
    <mergeCell ref="AH5:AR5"/>
    <mergeCell ref="AT5:BD5"/>
    <mergeCell ref="E6:H6"/>
    <mergeCell ref="M6:P6"/>
    <mergeCell ref="Y6:AB6"/>
    <mergeCell ref="AK6:AN6"/>
    <mergeCell ref="AW6:AZ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</mergeCells>
  <pageMargins left="0.708661417322835" right="0.41" top="0.748031496062992" bottom="0.748031496062992" header="0.31496062992126" footer="0.31496062992126"/>
  <pageSetup paperSize="8" scale="5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15"/>
  <sheetViews>
    <sheetView topLeftCell="AC1" workbookViewId="0">
      <selection activeCell="AX11" sqref="AX11"/>
    </sheetView>
  </sheetViews>
  <sheetFormatPr defaultColWidth="9" defaultRowHeight="12"/>
  <cols>
    <col min="1" max="1" width="21.1666666666667" style="105" customWidth="1"/>
    <col min="2" max="3" width="12" style="105" customWidth="1"/>
    <col min="4" max="4" width="10.8333333333333" style="105" customWidth="1"/>
    <col min="5" max="5" width="10.5" style="105" customWidth="1"/>
    <col min="6" max="6" width="11" style="105" customWidth="1"/>
    <col min="7" max="7" width="7.33333333333333" style="105" customWidth="1"/>
    <col min="8" max="8" width="6.5" style="105" customWidth="1"/>
    <col min="9" max="9" width="5.83333333333333" style="105" customWidth="1"/>
    <col min="10" max="10" width="11.8333333333333" style="105" customWidth="1"/>
    <col min="11" max="11" width="6.83333333333333" style="105" customWidth="1"/>
    <col min="12" max="12" width="5.5" customWidth="1"/>
    <col min="13" max="13" width="4.16666666666667" customWidth="1"/>
    <col min="14" max="14" width="27.6666666666667" style="105" customWidth="1"/>
    <col min="15" max="15" width="13.8333333333333" style="105" customWidth="1"/>
    <col min="16" max="16" width="11.5" style="105" customWidth="1"/>
    <col min="17" max="17" width="10.8333333333333" style="105" customWidth="1"/>
    <col min="18" max="18" width="10.5" style="105" customWidth="1"/>
    <col min="19" max="19" width="12.3333333333333" style="105" customWidth="1"/>
    <col min="20" max="20" width="5.83333333333333" style="105" customWidth="1"/>
    <col min="21" max="21" width="5.16666666666667" style="105" customWidth="1"/>
    <col min="22" max="22" width="5.33333333333333" style="105" customWidth="1"/>
    <col min="23" max="23" width="12.5" style="105" customWidth="1"/>
    <col min="24" max="24" width="7.83333333333333" style="105" customWidth="1"/>
    <col min="25" max="25" width="5" customWidth="1"/>
    <col min="26" max="26" width="4.66666666666667" customWidth="1"/>
    <col min="27" max="27" width="15.8333333333333" style="105" customWidth="1"/>
    <col min="28" max="28" width="14.1666666666667" style="105" customWidth="1"/>
    <col min="29" max="29" width="10.5" style="105" customWidth="1"/>
    <col min="30" max="30" width="10.8333333333333" style="105" customWidth="1"/>
    <col min="31" max="31" width="10.5" style="105" customWidth="1"/>
    <col min="32" max="32" width="12.6666666666667" style="105" customWidth="1"/>
    <col min="33" max="33" width="6" style="105" customWidth="1"/>
    <col min="34" max="34" width="5.5" style="105" customWidth="1"/>
    <col min="35" max="35" width="6" style="105" customWidth="1"/>
    <col min="36" max="36" width="12.6666666666667" style="105" customWidth="1"/>
    <col min="37" max="37" width="5.83333333333333" style="105" customWidth="1"/>
    <col min="38" max="38" width="5.83333333333333" customWidth="1"/>
    <col min="39" max="39" width="6" customWidth="1"/>
    <col min="40" max="40" width="16.1666666666667" style="106" customWidth="1"/>
    <col min="41" max="41" width="10.3333333333333" style="106" customWidth="1"/>
    <col min="42" max="44" width="9" style="106" customWidth="1"/>
    <col min="45" max="45" width="6.16666666666667" style="106" customWidth="1"/>
    <col min="46" max="46" width="6.33333333333333" style="106" customWidth="1"/>
    <col min="47" max="47" width="6.16666666666667" style="106" customWidth="1"/>
    <col min="48" max="48" width="5.83333333333333" style="106" customWidth="1"/>
    <col min="49" max="49" width="7" style="106" customWidth="1"/>
    <col min="50" max="50" width="7.66666666666667" style="106" customWidth="1"/>
    <col min="51" max="51" width="5.83333333333333" style="106" customWidth="1"/>
    <col min="52" max="52" width="5.5" style="106" customWidth="1"/>
    <col min="53" max="209" width="9" style="106" customWidth="1"/>
    <col min="210" max="217" width="9" customWidth="1"/>
  </cols>
  <sheetData>
    <row r="1" ht="16.5" customHeight="1" spans="1:52">
      <c r="A1" s="107"/>
      <c r="B1" s="107"/>
      <c r="C1" s="107"/>
      <c r="D1" s="108"/>
      <c r="E1" s="108"/>
      <c r="F1"/>
      <c r="G1"/>
      <c r="H1"/>
      <c r="I1"/>
      <c r="J1"/>
      <c r="K1"/>
      <c r="N1" s="107"/>
      <c r="O1" s="107"/>
      <c r="P1" s="107"/>
      <c r="Q1" s="108"/>
      <c r="R1" s="108"/>
      <c r="S1"/>
      <c r="T1"/>
      <c r="U1"/>
      <c r="V1"/>
      <c r="W1"/>
      <c r="X1"/>
      <c r="Z1" s="101"/>
      <c r="AA1" s="107"/>
      <c r="AB1" s="107"/>
      <c r="AC1" s="107"/>
      <c r="AD1" s="108"/>
      <c r="AE1" s="108"/>
      <c r="AF1"/>
      <c r="AG1"/>
      <c r="AH1"/>
      <c r="AI1"/>
      <c r="AJ1"/>
      <c r="AK1"/>
      <c r="AN1" s="107"/>
      <c r="AO1" s="107"/>
      <c r="AP1" s="107"/>
      <c r="AQ1" s="108"/>
      <c r="AR1" s="108"/>
      <c r="AS1"/>
      <c r="AT1"/>
      <c r="AU1"/>
      <c r="AV1"/>
      <c r="AW1"/>
      <c r="AX1" s="12" t="s">
        <v>57</v>
      </c>
      <c r="AY1" s="12"/>
      <c r="AZ1" s="12"/>
    </row>
    <row r="2" ht="22.5" customHeight="1" spans="1:52">
      <c r="A2" s="109" t="s">
        <v>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</row>
    <row r="3" ht="18" customHeight="1" spans="1:37">
      <c r="A3" s="107"/>
      <c r="B3" s="107"/>
      <c r="C3" s="107"/>
      <c r="D3" s="108"/>
      <c r="E3" s="108"/>
      <c r="F3"/>
      <c r="G3"/>
      <c r="H3"/>
      <c r="I3"/>
      <c r="J3"/>
      <c r="K3"/>
      <c r="N3" s="107"/>
      <c r="O3" s="107"/>
      <c r="P3" s="107"/>
      <c r="Q3" s="108"/>
      <c r="R3" s="108"/>
      <c r="S3"/>
      <c r="T3"/>
      <c r="U3"/>
      <c r="V3"/>
      <c r="W3"/>
      <c r="X3"/>
      <c r="AA3" s="107"/>
      <c r="AB3" s="107"/>
      <c r="AC3" s="107"/>
      <c r="AD3" s="108"/>
      <c r="AE3" s="108"/>
      <c r="AF3"/>
      <c r="AG3"/>
      <c r="AH3"/>
      <c r="AI3"/>
      <c r="AJ3"/>
      <c r="AK3"/>
    </row>
    <row r="4" s="100" customFormat="1" ht="18" customHeight="1" spans="1:209">
      <c r="A4" s="110" t="s">
        <v>59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28" t="s">
        <v>60</v>
      </c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35"/>
      <c r="AA4" s="136" t="s">
        <v>61</v>
      </c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43" t="s">
        <v>62</v>
      </c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</row>
    <row r="5" s="101" customFormat="1" ht="31.5" customHeight="1" spans="1:209">
      <c r="A5" s="111" t="s">
        <v>14</v>
      </c>
      <c r="B5" s="112" t="s">
        <v>63</v>
      </c>
      <c r="C5" s="113"/>
      <c r="D5" s="113"/>
      <c r="E5" s="113"/>
      <c r="F5" s="114" t="s">
        <v>64</v>
      </c>
      <c r="G5" s="115"/>
      <c r="H5" s="115"/>
      <c r="I5" s="115"/>
      <c r="J5" s="129"/>
      <c r="K5" s="129"/>
      <c r="L5" s="129"/>
      <c r="M5" s="130"/>
      <c r="N5" s="111" t="s">
        <v>17</v>
      </c>
      <c r="O5" s="112" t="s">
        <v>63</v>
      </c>
      <c r="P5" s="113"/>
      <c r="Q5" s="113"/>
      <c r="R5" s="113"/>
      <c r="S5" s="114" t="s">
        <v>64</v>
      </c>
      <c r="T5" s="115"/>
      <c r="U5" s="115"/>
      <c r="V5" s="115"/>
      <c r="W5" s="129"/>
      <c r="X5" s="129"/>
      <c r="Y5" s="129"/>
      <c r="Z5" s="129"/>
      <c r="AA5" s="137" t="s">
        <v>19</v>
      </c>
      <c r="AB5" s="18" t="s">
        <v>63</v>
      </c>
      <c r="AC5" s="18"/>
      <c r="AD5" s="18"/>
      <c r="AE5" s="18"/>
      <c r="AF5" s="118" t="s">
        <v>64</v>
      </c>
      <c r="AG5" s="118"/>
      <c r="AH5" s="118"/>
      <c r="AI5" s="118"/>
      <c r="AJ5" s="118"/>
      <c r="AK5" s="118"/>
      <c r="AL5" s="118"/>
      <c r="AM5" s="118"/>
      <c r="AN5" s="137" t="s">
        <v>21</v>
      </c>
      <c r="AO5" s="18" t="s">
        <v>63</v>
      </c>
      <c r="AP5" s="18"/>
      <c r="AQ5" s="18"/>
      <c r="AR5" s="18"/>
      <c r="AS5" s="118" t="s">
        <v>64</v>
      </c>
      <c r="AT5" s="118"/>
      <c r="AU5" s="118"/>
      <c r="AV5" s="118"/>
      <c r="AW5" s="118"/>
      <c r="AX5" s="118"/>
      <c r="AY5" s="118"/>
      <c r="AZ5" s="118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</row>
    <row r="6" s="101" customFormat="1" ht="23.45" customHeight="1" spans="1:209">
      <c r="A6" s="116"/>
      <c r="B6" s="117" t="s">
        <v>65</v>
      </c>
      <c r="C6" s="117" t="s">
        <v>66</v>
      </c>
      <c r="D6" s="117" t="s">
        <v>67</v>
      </c>
      <c r="E6" s="18" t="s">
        <v>68</v>
      </c>
      <c r="F6" s="118" t="s">
        <v>69</v>
      </c>
      <c r="G6" s="118"/>
      <c r="H6" s="118"/>
      <c r="I6" s="118"/>
      <c r="J6" s="131" t="s">
        <v>70</v>
      </c>
      <c r="K6" s="131"/>
      <c r="L6" s="131"/>
      <c r="M6" s="131"/>
      <c r="N6" s="116"/>
      <c r="O6" s="117" t="s">
        <v>65</v>
      </c>
      <c r="P6" s="117" t="s">
        <v>71</v>
      </c>
      <c r="Q6" s="117" t="s">
        <v>67</v>
      </c>
      <c r="R6" s="18" t="s">
        <v>68</v>
      </c>
      <c r="S6" s="118" t="s">
        <v>69</v>
      </c>
      <c r="T6" s="118"/>
      <c r="U6" s="118"/>
      <c r="V6" s="118"/>
      <c r="W6" s="131" t="s">
        <v>70</v>
      </c>
      <c r="X6" s="131"/>
      <c r="Y6" s="131"/>
      <c r="Z6" s="138"/>
      <c r="AA6" s="137"/>
      <c r="AB6" s="18" t="s">
        <v>23</v>
      </c>
      <c r="AC6" s="18" t="s">
        <v>66</v>
      </c>
      <c r="AD6" s="18" t="s">
        <v>67</v>
      </c>
      <c r="AE6" s="18" t="s">
        <v>68</v>
      </c>
      <c r="AF6" s="118" t="s">
        <v>69</v>
      </c>
      <c r="AG6" s="118"/>
      <c r="AH6" s="118"/>
      <c r="AI6" s="118"/>
      <c r="AJ6" s="144" t="s">
        <v>70</v>
      </c>
      <c r="AK6" s="144"/>
      <c r="AL6" s="144"/>
      <c r="AM6" s="144"/>
      <c r="AN6" s="137"/>
      <c r="AO6" s="18" t="s">
        <v>65</v>
      </c>
      <c r="AP6" s="18" t="s">
        <v>66</v>
      </c>
      <c r="AQ6" s="18" t="s">
        <v>67</v>
      </c>
      <c r="AR6" s="18" t="s">
        <v>68</v>
      </c>
      <c r="AS6" s="118" t="s">
        <v>69</v>
      </c>
      <c r="AT6" s="118"/>
      <c r="AU6" s="118"/>
      <c r="AV6" s="118"/>
      <c r="AW6" s="144" t="s">
        <v>70</v>
      </c>
      <c r="AX6" s="144"/>
      <c r="AY6" s="144"/>
      <c r="AZ6" s="144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</row>
    <row r="7" s="101" customFormat="1" ht="50.1" customHeight="1" spans="1:209">
      <c r="A7" s="119"/>
      <c r="B7" s="120"/>
      <c r="C7" s="120"/>
      <c r="D7" s="120"/>
      <c r="E7" s="18"/>
      <c r="F7" s="117" t="s">
        <v>72</v>
      </c>
      <c r="G7" s="117" t="s">
        <v>73</v>
      </c>
      <c r="H7" s="117" t="s">
        <v>74</v>
      </c>
      <c r="I7" s="117" t="s">
        <v>75</v>
      </c>
      <c r="J7" s="132" t="s">
        <v>23</v>
      </c>
      <c r="K7" s="117" t="s">
        <v>73</v>
      </c>
      <c r="L7" s="117" t="s">
        <v>74</v>
      </c>
      <c r="M7" s="117" t="s">
        <v>75</v>
      </c>
      <c r="N7" s="119"/>
      <c r="O7" s="120"/>
      <c r="P7" s="120"/>
      <c r="Q7" s="120"/>
      <c r="R7" s="18"/>
      <c r="S7" s="117" t="s">
        <v>72</v>
      </c>
      <c r="T7" s="117" t="s">
        <v>73</v>
      </c>
      <c r="U7" s="117" t="s">
        <v>74</v>
      </c>
      <c r="V7" s="117" t="s">
        <v>75</v>
      </c>
      <c r="W7" s="132" t="s">
        <v>23</v>
      </c>
      <c r="X7" s="117" t="s">
        <v>73</v>
      </c>
      <c r="Y7" s="117" t="s">
        <v>74</v>
      </c>
      <c r="Z7" s="139" t="s">
        <v>75</v>
      </c>
      <c r="AA7" s="137"/>
      <c r="AB7" s="18"/>
      <c r="AC7" s="18"/>
      <c r="AD7" s="18"/>
      <c r="AE7" s="18"/>
      <c r="AF7" s="18" t="s">
        <v>23</v>
      </c>
      <c r="AG7" s="18" t="s">
        <v>73</v>
      </c>
      <c r="AH7" s="18" t="s">
        <v>74</v>
      </c>
      <c r="AI7" s="18" t="s">
        <v>75</v>
      </c>
      <c r="AJ7" s="144" t="s">
        <v>23</v>
      </c>
      <c r="AK7" s="18" t="s">
        <v>73</v>
      </c>
      <c r="AL7" s="18" t="s">
        <v>74</v>
      </c>
      <c r="AM7" s="18" t="s">
        <v>75</v>
      </c>
      <c r="AN7" s="137"/>
      <c r="AO7" s="18"/>
      <c r="AP7" s="18"/>
      <c r="AQ7" s="18"/>
      <c r="AR7" s="18"/>
      <c r="AS7" s="18" t="s">
        <v>72</v>
      </c>
      <c r="AT7" s="18" t="s">
        <v>73</v>
      </c>
      <c r="AU7" s="18" t="s">
        <v>74</v>
      </c>
      <c r="AV7" s="18" t="s">
        <v>75</v>
      </c>
      <c r="AW7" s="144" t="s">
        <v>23</v>
      </c>
      <c r="AX7" s="18" t="s">
        <v>73</v>
      </c>
      <c r="AY7" s="18" t="s">
        <v>74</v>
      </c>
      <c r="AZ7" s="18" t="s">
        <v>75</v>
      </c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</row>
    <row r="8" s="102" customFormat="1" ht="21.75" customHeight="1" spans="1:209">
      <c r="A8" s="121" t="s">
        <v>42</v>
      </c>
      <c r="B8" s="122" t="s">
        <v>76</v>
      </c>
      <c r="C8" s="122">
        <v>2</v>
      </c>
      <c r="D8" s="122">
        <v>3</v>
      </c>
      <c r="E8" s="122">
        <v>4</v>
      </c>
      <c r="F8" s="122" t="s">
        <v>77</v>
      </c>
      <c r="G8" s="122">
        <v>6</v>
      </c>
      <c r="H8" s="122">
        <v>7</v>
      </c>
      <c r="I8" s="122">
        <v>8</v>
      </c>
      <c r="J8" s="122" t="s">
        <v>78</v>
      </c>
      <c r="K8" s="122">
        <v>10</v>
      </c>
      <c r="L8" s="122">
        <v>11</v>
      </c>
      <c r="M8" s="122">
        <v>12</v>
      </c>
      <c r="N8" s="121" t="s">
        <v>42</v>
      </c>
      <c r="O8" s="122" t="s">
        <v>79</v>
      </c>
      <c r="P8" s="122">
        <v>14</v>
      </c>
      <c r="Q8" s="122">
        <v>15</v>
      </c>
      <c r="R8" s="122">
        <v>16</v>
      </c>
      <c r="S8" s="122" t="s">
        <v>80</v>
      </c>
      <c r="T8" s="122">
        <v>18</v>
      </c>
      <c r="U8" s="122">
        <v>19</v>
      </c>
      <c r="V8" s="122">
        <v>20</v>
      </c>
      <c r="W8" s="122" t="s">
        <v>81</v>
      </c>
      <c r="X8" s="122">
        <v>22</v>
      </c>
      <c r="Y8" s="122">
        <v>23</v>
      </c>
      <c r="Z8" s="122">
        <v>24</v>
      </c>
      <c r="AA8" s="121" t="s">
        <v>42</v>
      </c>
      <c r="AB8" s="122" t="s">
        <v>82</v>
      </c>
      <c r="AC8" s="122">
        <v>26</v>
      </c>
      <c r="AD8" s="122">
        <v>27</v>
      </c>
      <c r="AE8" s="122">
        <v>28</v>
      </c>
      <c r="AF8" s="122" t="s">
        <v>83</v>
      </c>
      <c r="AG8" s="122">
        <v>30</v>
      </c>
      <c r="AH8" s="122">
        <v>31</v>
      </c>
      <c r="AI8" s="122">
        <v>32</v>
      </c>
      <c r="AJ8" s="122" t="s">
        <v>53</v>
      </c>
      <c r="AK8" s="122">
        <v>34</v>
      </c>
      <c r="AL8" s="122">
        <v>35</v>
      </c>
      <c r="AM8" s="122">
        <v>36</v>
      </c>
      <c r="AN8" s="121" t="s">
        <v>42</v>
      </c>
      <c r="AO8" s="122">
        <v>37</v>
      </c>
      <c r="AP8" s="122">
        <v>38</v>
      </c>
      <c r="AQ8" s="122">
        <v>39</v>
      </c>
      <c r="AR8" s="122">
        <v>40</v>
      </c>
      <c r="AS8" s="122">
        <v>41</v>
      </c>
      <c r="AT8" s="122">
        <v>42</v>
      </c>
      <c r="AU8" s="122">
        <v>43</v>
      </c>
      <c r="AV8" s="122">
        <v>44</v>
      </c>
      <c r="AW8" s="122">
        <v>45</v>
      </c>
      <c r="AX8" s="122">
        <v>46</v>
      </c>
      <c r="AY8" s="122">
        <v>47</v>
      </c>
      <c r="AZ8" s="122">
        <v>48</v>
      </c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</row>
    <row r="9" s="103" customFormat="1" ht="30.95" customHeight="1" spans="1:209">
      <c r="A9" s="123" t="s">
        <v>55</v>
      </c>
      <c r="B9" s="124">
        <v>6953</v>
      </c>
      <c r="C9" s="124">
        <v>6953</v>
      </c>
      <c r="D9" s="125"/>
      <c r="E9" s="125"/>
      <c r="F9" s="126">
        <v>32</v>
      </c>
      <c r="G9" s="126">
        <v>32</v>
      </c>
      <c r="H9" s="126"/>
      <c r="I9" s="126"/>
      <c r="J9" s="126">
        <v>29</v>
      </c>
      <c r="K9" s="126">
        <v>29</v>
      </c>
      <c r="L9" s="126"/>
      <c r="M9" s="133"/>
      <c r="N9" s="123" t="s">
        <v>56</v>
      </c>
      <c r="O9" s="122"/>
      <c r="P9" s="122"/>
      <c r="Q9" s="134"/>
      <c r="R9" s="122"/>
      <c r="S9" s="122">
        <v>1</v>
      </c>
      <c r="T9" s="122">
        <v>1</v>
      </c>
      <c r="U9" s="122"/>
      <c r="V9" s="122"/>
      <c r="W9" s="122">
        <v>1</v>
      </c>
      <c r="X9" s="122">
        <v>1</v>
      </c>
      <c r="Y9" s="134"/>
      <c r="Z9" s="140"/>
      <c r="AA9" s="141" t="s">
        <v>55</v>
      </c>
      <c r="AB9" s="125"/>
      <c r="AC9" s="125"/>
      <c r="AD9" s="125"/>
      <c r="AE9" s="125"/>
      <c r="AF9" s="122">
        <v>5</v>
      </c>
      <c r="AG9" s="122">
        <v>5</v>
      </c>
      <c r="AH9" s="122"/>
      <c r="AI9" s="122"/>
      <c r="AJ9" s="122">
        <v>5</v>
      </c>
      <c r="AK9" s="122">
        <v>5</v>
      </c>
      <c r="AL9" s="122"/>
      <c r="AM9" s="140"/>
      <c r="AN9" s="122" t="s">
        <v>55</v>
      </c>
      <c r="AO9" s="124">
        <v>6953</v>
      </c>
      <c r="AP9" s="124">
        <v>6953</v>
      </c>
      <c r="AQ9" s="125"/>
      <c r="AR9" s="125"/>
      <c r="AS9" s="124">
        <f>F9-S9+AF9</f>
        <v>36</v>
      </c>
      <c r="AT9" s="124">
        <f t="shared" ref="AT9:AZ9" si="0">G9-T9+AG9</f>
        <v>36</v>
      </c>
      <c r="AU9" s="124">
        <f t="shared" si="0"/>
        <v>0</v>
      </c>
      <c r="AV9" s="124">
        <f t="shared" si="0"/>
        <v>0</v>
      </c>
      <c r="AW9" s="124">
        <f t="shared" si="0"/>
        <v>33</v>
      </c>
      <c r="AX9" s="124">
        <f t="shared" si="0"/>
        <v>33</v>
      </c>
      <c r="AY9" s="124">
        <f t="shared" si="0"/>
        <v>0</v>
      </c>
      <c r="AZ9" s="124">
        <f t="shared" si="0"/>
        <v>0</v>
      </c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</row>
    <row r="10" s="104" customFormat="1" ht="21.75" customHeight="1" spans="1:209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Z10" s="142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</row>
    <row r="11" s="104" customFormat="1" ht="21.75" customHeight="1" spans="1:209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Z11" s="142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</row>
    <row r="12" s="104" customFormat="1" ht="21.75" customHeight="1" spans="1:209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Z12" s="142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</row>
    <row r="13" s="104" customFormat="1" ht="21.75" customHeight="1" spans="1:209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Z13" s="142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</row>
    <row r="14" s="104" customFormat="1" ht="21.75" customHeight="1" spans="1:209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Z14" s="142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</row>
    <row r="15" s="104" customFormat="1" ht="21.75" customHeight="1" spans="1:209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Z15" s="142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</row>
  </sheetData>
  <mergeCells count="34">
    <mergeCell ref="AX1:AZ1"/>
    <mergeCell ref="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</mergeCells>
  <pageMargins left="0.55" right="0.2" top="0.63" bottom="0.748031496062992" header="0.31496062992126" footer="0.31496062992126"/>
  <pageSetup paperSize="8" scale="5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95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I10" sqref="I10"/>
    </sheetView>
  </sheetViews>
  <sheetFormatPr defaultColWidth="9" defaultRowHeight="12"/>
  <cols>
    <col min="1" max="1" width="9.33333333333333" style="11" customWidth="1"/>
    <col min="2" max="2" width="18.1666666666667" style="11" customWidth="1"/>
    <col min="3" max="3" width="15.3333333333333" style="11" customWidth="1"/>
    <col min="4" max="4" width="15.6666666666667" style="11" customWidth="1"/>
    <col min="5" max="5" width="10.1666666666667" style="11" customWidth="1"/>
    <col min="6" max="8" width="9.83333333333333" style="12" customWidth="1"/>
    <col min="9" max="9" width="3.66666666666667" style="11" customWidth="1"/>
    <col min="10" max="10" width="3.5" style="11" customWidth="1"/>
    <col min="11" max="11" width="2.83333333333333" style="11" customWidth="1"/>
    <col min="12" max="12" width="3" style="11" customWidth="1"/>
    <col min="13" max="14" width="3.16666666666667" style="11" customWidth="1"/>
    <col min="15" max="15" width="6.5" style="11" customWidth="1"/>
    <col min="16" max="16" width="11.6666666666667" style="13" customWidth="1"/>
    <col min="17" max="17" width="13.3333333333333" style="11" customWidth="1"/>
    <col min="18" max="18" width="15.6666666666667" style="11" customWidth="1"/>
    <col min="19" max="19" width="13.3333333333333" style="11" customWidth="1"/>
    <col min="20" max="20" width="9.5" style="11" customWidth="1"/>
    <col min="21" max="21" width="11.1666666666667" style="12" customWidth="1"/>
    <col min="22" max="22" width="9.83333333333333" style="12" customWidth="1"/>
    <col min="23" max="23" width="11" style="12" customWidth="1"/>
    <col min="24" max="24" width="3.16666666666667" style="11" customWidth="1"/>
    <col min="25" max="25" width="4.33333333333333" style="11" customWidth="1"/>
    <col min="26" max="26" width="3.5" style="11" customWidth="1"/>
    <col min="27" max="27" width="3" style="11" customWidth="1"/>
    <col min="28" max="28" width="3.5" style="11" customWidth="1"/>
    <col min="29" max="29" width="2.83333333333333" style="11" customWidth="1"/>
    <col min="30" max="30" width="5.5" style="11" customWidth="1"/>
    <col min="31" max="31" width="11.1666666666667" style="11" customWidth="1"/>
    <col min="32" max="32" width="16" style="11" customWidth="1"/>
    <col min="33" max="33" width="14.1666666666667" style="11" customWidth="1"/>
    <col min="34" max="34" width="13" style="11" customWidth="1"/>
    <col min="35" max="35" width="11.3333333333333" style="11" customWidth="1"/>
    <col min="36" max="38" width="10.1666666666667" style="12" customWidth="1"/>
    <col min="39" max="41" width="3.16666666666667" style="11" customWidth="1"/>
    <col min="42" max="42" width="3.33333333333333" style="11" customWidth="1"/>
    <col min="43" max="44" width="3.16666666666667" style="11" customWidth="1"/>
    <col min="45" max="45" width="7.5" style="11" customWidth="1"/>
    <col min="46" max="46" width="10" style="11" customWidth="1"/>
    <col min="47" max="47" width="20.5" style="11" customWidth="1"/>
    <col min="48" max="48" width="11.6666666666667" style="11" customWidth="1"/>
    <col min="49" max="49" width="12.1666666666667" style="11" customWidth="1"/>
    <col min="50" max="50" width="8.83333333333333" style="11" customWidth="1"/>
    <col min="51" max="53" width="10" style="11" customWidth="1"/>
    <col min="54" max="55" width="3.66666666666667" style="11" customWidth="1"/>
    <col min="56" max="56" width="3.16666666666667" style="11" customWidth="1"/>
    <col min="57" max="57" width="3.83333333333333" style="11" customWidth="1"/>
    <col min="58" max="58" width="3.16666666666667" style="11" customWidth="1"/>
    <col min="59" max="59" width="3.5" style="11" customWidth="1"/>
    <col min="60" max="60" width="6" style="11" customWidth="1"/>
    <col min="61" max="16384" width="9" style="11"/>
  </cols>
  <sheetData>
    <row r="1" customHeight="1"/>
    <row r="2" s="1" customFormat="1" ht="26.45" customHeight="1" spans="1:60">
      <c r="A2" s="14" t="s">
        <v>84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50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 t="s">
        <v>84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</row>
    <row r="3" ht="20.1" customHeight="1" spans="1:60">
      <c r="A3" s="15"/>
      <c r="B3" s="15"/>
      <c r="C3" s="15"/>
      <c r="D3" s="15"/>
      <c r="E3" s="15"/>
      <c r="F3" s="16"/>
      <c r="G3" s="16"/>
      <c r="H3" s="16"/>
      <c r="I3" s="51"/>
      <c r="J3" s="51"/>
      <c r="K3" s="51"/>
      <c r="L3" s="51"/>
      <c r="M3" s="51"/>
      <c r="N3" s="51"/>
      <c r="O3" s="51"/>
      <c r="P3" s="15"/>
      <c r="Q3" s="15"/>
      <c r="R3" s="15"/>
      <c r="S3" s="15"/>
      <c r="T3" s="15"/>
      <c r="U3" s="16"/>
      <c r="V3" s="16"/>
      <c r="W3" s="16"/>
      <c r="X3" s="51"/>
      <c r="Y3" s="51"/>
      <c r="Z3" s="16" t="s">
        <v>85</v>
      </c>
      <c r="AA3" s="16"/>
      <c r="AB3" s="16"/>
      <c r="AC3" s="16"/>
      <c r="AD3" s="16"/>
      <c r="AE3" s="15"/>
      <c r="AF3" s="15"/>
      <c r="AG3" s="15"/>
      <c r="AH3" s="15"/>
      <c r="AI3" s="15"/>
      <c r="AJ3" s="16"/>
      <c r="AK3" s="16"/>
      <c r="AL3" s="16"/>
      <c r="AM3" s="51"/>
      <c r="AN3" s="51"/>
      <c r="AO3" s="51"/>
      <c r="AP3" s="51"/>
      <c r="AQ3" s="51"/>
      <c r="AR3" s="51"/>
      <c r="AS3" s="51"/>
      <c r="AT3" s="15"/>
      <c r="AU3" s="15"/>
      <c r="AV3" s="15"/>
      <c r="AW3" s="15"/>
      <c r="AX3" s="15"/>
      <c r="AY3" s="51"/>
      <c r="AZ3" s="51"/>
      <c r="BA3" s="51"/>
      <c r="BB3" s="51"/>
      <c r="BC3" s="51"/>
      <c r="BD3" s="51"/>
      <c r="BE3" s="16" t="s">
        <v>85</v>
      </c>
      <c r="BF3" s="16"/>
      <c r="BG3" s="16"/>
      <c r="BH3" s="16"/>
    </row>
    <row r="4" s="2" customFormat="1" ht="21" customHeight="1" spans="1:60">
      <c r="A4" s="17" t="s">
        <v>86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52" t="s">
        <v>87</v>
      </c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79" t="s">
        <v>88</v>
      </c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83" t="s">
        <v>89</v>
      </c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</row>
    <row r="5" s="3" customFormat="1" ht="29" customHeight="1" spans="1:60">
      <c r="A5" s="18" t="s">
        <v>14</v>
      </c>
      <c r="B5" s="18" t="s">
        <v>90</v>
      </c>
      <c r="C5" s="18" t="s">
        <v>91</v>
      </c>
      <c r="D5" s="18" t="s">
        <v>92</v>
      </c>
      <c r="E5" s="18" t="s">
        <v>93</v>
      </c>
      <c r="F5" s="19" t="s">
        <v>94</v>
      </c>
      <c r="G5" s="20" t="s">
        <v>95</v>
      </c>
      <c r="H5" s="20"/>
      <c r="I5" s="20"/>
      <c r="J5" s="53" t="s">
        <v>96</v>
      </c>
      <c r="K5" s="53" t="s">
        <v>97</v>
      </c>
      <c r="L5" s="54" t="s">
        <v>98</v>
      </c>
      <c r="M5" s="55" t="s">
        <v>99</v>
      </c>
      <c r="N5" s="56" t="s">
        <v>100</v>
      </c>
      <c r="O5" s="57" t="s">
        <v>101</v>
      </c>
      <c r="P5" s="18" t="s">
        <v>17</v>
      </c>
      <c r="Q5" s="18" t="s">
        <v>90</v>
      </c>
      <c r="R5" s="18" t="s">
        <v>91</v>
      </c>
      <c r="S5" s="18" t="s">
        <v>92</v>
      </c>
      <c r="T5" s="18" t="s">
        <v>93</v>
      </c>
      <c r="U5" s="19" t="s">
        <v>94</v>
      </c>
      <c r="V5" s="20" t="s">
        <v>95</v>
      </c>
      <c r="W5" s="20"/>
      <c r="X5" s="20"/>
      <c r="Y5" s="53" t="s">
        <v>96</v>
      </c>
      <c r="Z5" s="53" t="s">
        <v>97</v>
      </c>
      <c r="AA5" s="54" t="s">
        <v>98</v>
      </c>
      <c r="AB5" s="55" t="s">
        <v>99</v>
      </c>
      <c r="AC5" s="56" t="s">
        <v>100</v>
      </c>
      <c r="AD5" s="57" t="s">
        <v>101</v>
      </c>
      <c r="AE5" s="18" t="s">
        <v>19</v>
      </c>
      <c r="AF5" s="18" t="s">
        <v>90</v>
      </c>
      <c r="AG5" s="18" t="s">
        <v>91</v>
      </c>
      <c r="AH5" s="18" t="s">
        <v>92</v>
      </c>
      <c r="AI5" s="18" t="s">
        <v>93</v>
      </c>
      <c r="AJ5" s="19" t="s">
        <v>94</v>
      </c>
      <c r="AK5" s="20" t="s">
        <v>95</v>
      </c>
      <c r="AL5" s="20"/>
      <c r="AM5" s="20"/>
      <c r="AN5" s="53" t="s">
        <v>96</v>
      </c>
      <c r="AO5" s="53" t="s">
        <v>97</v>
      </c>
      <c r="AP5" s="54" t="s">
        <v>98</v>
      </c>
      <c r="AQ5" s="55" t="s">
        <v>99</v>
      </c>
      <c r="AR5" s="57" t="s">
        <v>100</v>
      </c>
      <c r="AS5" s="57" t="s">
        <v>101</v>
      </c>
      <c r="AT5" s="18" t="s">
        <v>21</v>
      </c>
      <c r="AU5" s="18" t="s">
        <v>90</v>
      </c>
      <c r="AV5" s="18" t="s">
        <v>91</v>
      </c>
      <c r="AW5" s="18" t="s">
        <v>92</v>
      </c>
      <c r="AX5" s="18" t="s">
        <v>93</v>
      </c>
      <c r="AY5" s="19" t="s">
        <v>94</v>
      </c>
      <c r="AZ5" s="20" t="s">
        <v>95</v>
      </c>
      <c r="BA5" s="20"/>
      <c r="BB5" s="20"/>
      <c r="BC5" s="53" t="s">
        <v>96</v>
      </c>
      <c r="BD5" s="53" t="s">
        <v>97</v>
      </c>
      <c r="BE5" s="54" t="s">
        <v>98</v>
      </c>
      <c r="BF5" s="55" t="s">
        <v>99</v>
      </c>
      <c r="BG5" s="57" t="s">
        <v>100</v>
      </c>
      <c r="BH5" s="57" t="s">
        <v>101</v>
      </c>
    </row>
    <row r="6" s="4" customFormat="1" ht="95.45" customHeight="1" spans="1:60">
      <c r="A6" s="21"/>
      <c r="B6" s="21"/>
      <c r="C6" s="21"/>
      <c r="D6" s="21"/>
      <c r="E6" s="21"/>
      <c r="F6" s="22"/>
      <c r="G6" s="23" t="s">
        <v>102</v>
      </c>
      <c r="H6" s="23" t="s">
        <v>103</v>
      </c>
      <c r="I6" s="23" t="s">
        <v>104</v>
      </c>
      <c r="J6" s="58"/>
      <c r="K6" s="58"/>
      <c r="L6" s="23"/>
      <c r="M6" s="59"/>
      <c r="N6" s="56"/>
      <c r="O6" s="56"/>
      <c r="P6" s="21"/>
      <c r="Q6" s="21"/>
      <c r="R6" s="21"/>
      <c r="S6" s="21"/>
      <c r="T6" s="21"/>
      <c r="U6" s="22"/>
      <c r="V6" s="23" t="s">
        <v>102</v>
      </c>
      <c r="W6" s="23" t="s">
        <v>103</v>
      </c>
      <c r="X6" s="23" t="s">
        <v>104</v>
      </c>
      <c r="Y6" s="58"/>
      <c r="Z6" s="58"/>
      <c r="AA6" s="23"/>
      <c r="AB6" s="59"/>
      <c r="AC6" s="56"/>
      <c r="AD6" s="56"/>
      <c r="AE6" s="21"/>
      <c r="AF6" s="21"/>
      <c r="AG6" s="21"/>
      <c r="AH6" s="21"/>
      <c r="AI6" s="21"/>
      <c r="AJ6" s="22"/>
      <c r="AK6" s="23" t="s">
        <v>102</v>
      </c>
      <c r="AL6" s="23" t="s">
        <v>103</v>
      </c>
      <c r="AM6" s="23" t="s">
        <v>104</v>
      </c>
      <c r="AN6" s="58"/>
      <c r="AO6" s="58"/>
      <c r="AP6" s="23"/>
      <c r="AQ6" s="59"/>
      <c r="AR6" s="56"/>
      <c r="AS6" s="56"/>
      <c r="AT6" s="21"/>
      <c r="AU6" s="21"/>
      <c r="AV6" s="21"/>
      <c r="AW6" s="21"/>
      <c r="AX6" s="21"/>
      <c r="AY6" s="22"/>
      <c r="AZ6" s="23" t="s">
        <v>102</v>
      </c>
      <c r="BA6" s="23" t="s">
        <v>103</v>
      </c>
      <c r="BB6" s="23" t="s">
        <v>104</v>
      </c>
      <c r="BC6" s="58"/>
      <c r="BD6" s="58"/>
      <c r="BE6" s="23"/>
      <c r="BF6" s="59"/>
      <c r="BG6" s="56"/>
      <c r="BH6" s="56"/>
    </row>
    <row r="7" ht="17.1" customHeight="1" spans="1:60">
      <c r="A7" s="24" t="s">
        <v>42</v>
      </c>
      <c r="B7" s="24" t="s">
        <v>105</v>
      </c>
      <c r="C7" s="24" t="s">
        <v>106</v>
      </c>
      <c r="D7" s="24" t="s">
        <v>107</v>
      </c>
      <c r="E7" s="24" t="s">
        <v>108</v>
      </c>
      <c r="F7" s="25" t="s">
        <v>109</v>
      </c>
      <c r="G7" s="25" t="s">
        <v>110</v>
      </c>
      <c r="H7" s="25" t="s">
        <v>111</v>
      </c>
      <c r="I7" s="24" t="s">
        <v>112</v>
      </c>
      <c r="J7" s="24" t="s">
        <v>113</v>
      </c>
      <c r="K7" s="24" t="s">
        <v>114</v>
      </c>
      <c r="L7" s="24" t="s">
        <v>115</v>
      </c>
      <c r="M7" s="24" t="s">
        <v>116</v>
      </c>
      <c r="N7" s="24" t="s">
        <v>117</v>
      </c>
      <c r="O7" s="24" t="s">
        <v>118</v>
      </c>
      <c r="P7" s="24" t="s">
        <v>42</v>
      </c>
      <c r="Q7" s="24" t="s">
        <v>119</v>
      </c>
      <c r="R7" s="24" t="s">
        <v>120</v>
      </c>
      <c r="S7" s="24" t="s">
        <v>121</v>
      </c>
      <c r="T7" s="24" t="s">
        <v>122</v>
      </c>
      <c r="U7" s="25" t="s">
        <v>123</v>
      </c>
      <c r="V7" s="25" t="s">
        <v>124</v>
      </c>
      <c r="W7" s="25" t="s">
        <v>125</v>
      </c>
      <c r="X7" s="24" t="s">
        <v>126</v>
      </c>
      <c r="Y7" s="24" t="s">
        <v>127</v>
      </c>
      <c r="Z7" s="24" t="s">
        <v>128</v>
      </c>
      <c r="AA7" s="24" t="s">
        <v>129</v>
      </c>
      <c r="AB7" s="24" t="s">
        <v>130</v>
      </c>
      <c r="AC7" s="24" t="s">
        <v>131</v>
      </c>
      <c r="AD7" s="24" t="s">
        <v>132</v>
      </c>
      <c r="AE7" s="24" t="s">
        <v>42</v>
      </c>
      <c r="AF7" s="24" t="s">
        <v>133</v>
      </c>
      <c r="AG7" s="24" t="s">
        <v>134</v>
      </c>
      <c r="AH7" s="24" t="s">
        <v>135</v>
      </c>
      <c r="AI7" s="24" t="s">
        <v>136</v>
      </c>
      <c r="AJ7" s="25" t="s">
        <v>137</v>
      </c>
      <c r="AK7" s="25" t="s">
        <v>138</v>
      </c>
      <c r="AL7" s="25" t="s">
        <v>139</v>
      </c>
      <c r="AM7" s="24" t="s">
        <v>140</v>
      </c>
      <c r="AN7" s="24" t="s">
        <v>141</v>
      </c>
      <c r="AO7" s="24" t="s">
        <v>142</v>
      </c>
      <c r="AP7" s="24" t="s">
        <v>143</v>
      </c>
      <c r="AQ7" s="24" t="s">
        <v>144</v>
      </c>
      <c r="AR7" s="24" t="s">
        <v>145</v>
      </c>
      <c r="AS7" s="24" t="s">
        <v>146</v>
      </c>
      <c r="AT7" s="24" t="s">
        <v>42</v>
      </c>
      <c r="AU7" s="24" t="s">
        <v>147</v>
      </c>
      <c r="AV7" s="24" t="s">
        <v>148</v>
      </c>
      <c r="AW7" s="24" t="s">
        <v>149</v>
      </c>
      <c r="AX7" s="24" t="s">
        <v>150</v>
      </c>
      <c r="AY7" s="24" t="s">
        <v>151</v>
      </c>
      <c r="AZ7" s="24" t="s">
        <v>152</v>
      </c>
      <c r="BA7" s="24" t="s">
        <v>153</v>
      </c>
      <c r="BB7" s="24" t="s">
        <v>154</v>
      </c>
      <c r="BC7" s="24" t="s">
        <v>155</v>
      </c>
      <c r="BD7" s="24" t="s">
        <v>156</v>
      </c>
      <c r="BE7" s="24" t="s">
        <v>157</v>
      </c>
      <c r="BF7" s="24" t="s">
        <v>158</v>
      </c>
      <c r="BG7" s="24" t="s">
        <v>159</v>
      </c>
      <c r="BH7" s="24" t="s">
        <v>160</v>
      </c>
    </row>
    <row r="8" customFormat="1" ht="27" customHeight="1" spans="1:60">
      <c r="A8" s="26" t="s">
        <v>55</v>
      </c>
      <c r="B8" s="27" t="s">
        <v>161</v>
      </c>
      <c r="C8" s="24"/>
      <c r="D8" s="24"/>
      <c r="E8" s="24"/>
      <c r="F8" s="28">
        <f>F9+F60</f>
        <v>9864.35</v>
      </c>
      <c r="G8" s="28">
        <f>G9+G60</f>
        <v>9864.35</v>
      </c>
      <c r="H8" s="28">
        <f>H9+H60</f>
        <v>9864.35</v>
      </c>
      <c r="I8" s="24"/>
      <c r="J8" s="24"/>
      <c r="K8" s="24"/>
      <c r="L8" s="24"/>
      <c r="M8" s="24"/>
      <c r="N8" s="24"/>
      <c r="O8" s="24"/>
      <c r="P8" s="60" t="s">
        <v>56</v>
      </c>
      <c r="Q8" s="27" t="s">
        <v>161</v>
      </c>
      <c r="R8" s="24"/>
      <c r="S8" s="24"/>
      <c r="T8" s="24"/>
      <c r="U8" s="28">
        <f t="shared" ref="U8:W8" si="0">U9+U60</f>
        <v>27.39</v>
      </c>
      <c r="V8" s="28">
        <f t="shared" si="0"/>
        <v>27.39</v>
      </c>
      <c r="W8" s="28">
        <f t="shared" si="0"/>
        <v>27.39</v>
      </c>
      <c r="X8" s="24"/>
      <c r="Y8" s="24"/>
      <c r="Z8" s="24"/>
      <c r="AA8" s="24"/>
      <c r="AB8" s="24"/>
      <c r="AC8" s="24"/>
      <c r="AD8" s="24"/>
      <c r="AE8" s="65" t="s">
        <v>55</v>
      </c>
      <c r="AF8" s="27" t="s">
        <v>161</v>
      </c>
      <c r="AG8" s="24"/>
      <c r="AH8" s="24"/>
      <c r="AI8" s="24"/>
      <c r="AJ8" s="28">
        <f t="shared" ref="AJ8:AL8" si="1">AJ9+AJ60</f>
        <v>906.6425</v>
      </c>
      <c r="AK8" s="28">
        <f t="shared" si="1"/>
        <v>906.6425</v>
      </c>
      <c r="AL8" s="28">
        <f t="shared" si="1"/>
        <v>906.6425</v>
      </c>
      <c r="AM8" s="24"/>
      <c r="AN8" s="24"/>
      <c r="AO8" s="24"/>
      <c r="AP8" s="24"/>
      <c r="AQ8" s="24"/>
      <c r="AR8" s="24"/>
      <c r="AS8" s="24"/>
      <c r="AT8" s="77" t="s">
        <v>55</v>
      </c>
      <c r="AU8" s="27" t="s">
        <v>161</v>
      </c>
      <c r="AV8" s="24"/>
      <c r="AW8" s="24"/>
      <c r="AX8" s="24"/>
      <c r="AY8" s="28">
        <f t="shared" ref="AY8:BA8" si="2">AY9+AY60</f>
        <v>10743.6025</v>
      </c>
      <c r="AZ8" s="28">
        <f t="shared" si="2"/>
        <v>10743.6025</v>
      </c>
      <c r="BA8" s="28">
        <f t="shared" si="2"/>
        <v>10743.6025</v>
      </c>
      <c r="BB8" s="24"/>
      <c r="BC8" s="24"/>
      <c r="BD8" s="24"/>
      <c r="BE8" s="24"/>
      <c r="BF8" s="24"/>
      <c r="BG8" s="24"/>
      <c r="BH8" s="24"/>
    </row>
    <row r="9" s="5" customFormat="1" ht="26" customHeight="1" spans="1:60">
      <c r="A9" s="29"/>
      <c r="B9" s="26" t="s">
        <v>162</v>
      </c>
      <c r="C9" s="26"/>
      <c r="D9" s="26"/>
      <c r="E9" s="26"/>
      <c r="F9" s="28">
        <f>F10+F33+F53</f>
        <v>2854.35</v>
      </c>
      <c r="G9" s="28">
        <f>G10+G33+G53</f>
        <v>2854.35</v>
      </c>
      <c r="H9" s="28">
        <f>H10+H33+H53</f>
        <v>2854.35</v>
      </c>
      <c r="I9" s="61"/>
      <c r="J9" s="61"/>
      <c r="K9" s="61"/>
      <c r="L9" s="61"/>
      <c r="M9" s="61"/>
      <c r="N9" s="61"/>
      <c r="O9" s="61"/>
      <c r="P9" s="29"/>
      <c r="Q9" s="60" t="s">
        <v>162</v>
      </c>
      <c r="R9" s="60"/>
      <c r="S9" s="60"/>
      <c r="T9" s="60"/>
      <c r="U9" s="43">
        <f>U10+U33</f>
        <v>27.39</v>
      </c>
      <c r="V9" s="43">
        <f>V10+V33</f>
        <v>27.39</v>
      </c>
      <c r="W9" s="43">
        <f>W10+W33</f>
        <v>27.39</v>
      </c>
      <c r="X9" s="60"/>
      <c r="Y9" s="60"/>
      <c r="Z9" s="60"/>
      <c r="AA9" s="60"/>
      <c r="AB9" s="60"/>
      <c r="AC9" s="60"/>
      <c r="AD9" s="60"/>
      <c r="AE9" s="29"/>
      <c r="AF9" s="65" t="s">
        <v>162</v>
      </c>
      <c r="AG9" s="65"/>
      <c r="AH9" s="65"/>
      <c r="AI9" s="65"/>
      <c r="AJ9" s="28">
        <f>AJ10+AJ33</f>
        <v>586.6425</v>
      </c>
      <c r="AK9" s="28">
        <f>AK10+AK33</f>
        <v>586.6425</v>
      </c>
      <c r="AL9" s="28">
        <f>AL10+AL33</f>
        <v>586.6425</v>
      </c>
      <c r="AM9" s="77"/>
      <c r="AN9" s="77"/>
      <c r="AO9" s="77"/>
      <c r="AP9" s="77"/>
      <c r="AQ9" s="77"/>
      <c r="AR9" s="77"/>
      <c r="AS9" s="77"/>
      <c r="AT9" s="29"/>
      <c r="AU9" s="65" t="s">
        <v>162</v>
      </c>
      <c r="AV9" s="77"/>
      <c r="AW9" s="77"/>
      <c r="AX9" s="77"/>
      <c r="AY9" s="77">
        <f>AY10+AY33+AY53</f>
        <v>3413.6025</v>
      </c>
      <c r="AZ9" s="77">
        <f>AZ10+AZ33+AZ53</f>
        <v>3413.6025</v>
      </c>
      <c r="BA9" s="77">
        <f>BA10+BA33+BA53</f>
        <v>3413.6025</v>
      </c>
      <c r="BB9" s="66"/>
      <c r="BC9" s="66"/>
      <c r="BD9" s="66"/>
      <c r="BE9" s="66"/>
      <c r="BF9" s="66"/>
      <c r="BG9" s="66"/>
      <c r="BH9" s="66"/>
    </row>
    <row r="10" s="5" customFormat="1" ht="27" customHeight="1" spans="1:60">
      <c r="A10" s="30"/>
      <c r="B10" s="31" t="s">
        <v>163</v>
      </c>
      <c r="C10" s="32"/>
      <c r="D10" s="32"/>
      <c r="E10" s="32"/>
      <c r="F10" s="28">
        <f>SUM(F11:F32)</f>
        <v>2225.32</v>
      </c>
      <c r="G10" s="28">
        <f>SUM(G11:G32)</f>
        <v>2225.32</v>
      </c>
      <c r="H10" s="28">
        <f>SUM(H11:H32)</f>
        <v>2225.32</v>
      </c>
      <c r="I10" s="61"/>
      <c r="J10" s="61"/>
      <c r="K10" s="61"/>
      <c r="L10" s="61"/>
      <c r="M10" s="61"/>
      <c r="N10" s="61"/>
      <c r="O10" s="61"/>
      <c r="P10" s="60"/>
      <c r="Q10" s="67" t="s">
        <v>164</v>
      </c>
      <c r="R10" s="67"/>
      <c r="S10" s="67"/>
      <c r="T10" s="67"/>
      <c r="U10" s="28">
        <f>SUM(U11:U32)</f>
        <v>20.4</v>
      </c>
      <c r="V10" s="28">
        <f>SUM(V11:V32)</f>
        <v>20.4</v>
      </c>
      <c r="W10" s="28">
        <f>SUM(W11:W32)</f>
        <v>20.4</v>
      </c>
      <c r="X10" s="61"/>
      <c r="Y10" s="61"/>
      <c r="Z10" s="61"/>
      <c r="AA10" s="61"/>
      <c r="AB10" s="61"/>
      <c r="AC10" s="61"/>
      <c r="AD10" s="61"/>
      <c r="AE10" s="30"/>
      <c r="AF10" s="80" t="s">
        <v>164</v>
      </c>
      <c r="AG10" s="65"/>
      <c r="AH10" s="65"/>
      <c r="AI10" s="65"/>
      <c r="AJ10" s="28">
        <f>SUM(AJ11:AJ32)</f>
        <v>548.32</v>
      </c>
      <c r="AK10" s="28">
        <f>SUM(AK11:AK32)</f>
        <v>548.32</v>
      </c>
      <c r="AL10" s="28">
        <f>SUM(AL11:AL32)</f>
        <v>548.32</v>
      </c>
      <c r="AM10" s="30"/>
      <c r="AN10" s="30"/>
      <c r="AO10" s="30"/>
      <c r="AP10" s="30"/>
      <c r="AQ10" s="30"/>
      <c r="AR10" s="30"/>
      <c r="AS10" s="30"/>
      <c r="AT10" s="77"/>
      <c r="AU10" s="31" t="s">
        <v>163</v>
      </c>
      <c r="AV10" s="32"/>
      <c r="AW10" s="32"/>
      <c r="AX10" s="32"/>
      <c r="AY10" s="84">
        <f>SUM(AY11:AY32)</f>
        <v>2753.24</v>
      </c>
      <c r="AZ10" s="84">
        <f>SUM(AZ11:AZ32)</f>
        <v>2753.24</v>
      </c>
      <c r="BA10" s="84">
        <f>SUM(BA11:BA32)</f>
        <v>2753.24</v>
      </c>
      <c r="BB10" s="66"/>
      <c r="BC10" s="66"/>
      <c r="BD10" s="66"/>
      <c r="BE10" s="66"/>
      <c r="BF10" s="66"/>
      <c r="BG10" s="66"/>
      <c r="BH10" s="66"/>
    </row>
    <row r="11" s="6" customFormat="1" ht="20" customHeight="1" spans="1:60">
      <c r="A11" s="33"/>
      <c r="B11" s="34" t="s">
        <v>165</v>
      </c>
      <c r="C11" s="35" t="s">
        <v>166</v>
      </c>
      <c r="D11" s="34" t="s">
        <v>167</v>
      </c>
      <c r="E11" s="35" t="s">
        <v>168</v>
      </c>
      <c r="F11" s="36">
        <v>572.91</v>
      </c>
      <c r="G11" s="36">
        <v>572.91</v>
      </c>
      <c r="H11" s="36">
        <v>572.91</v>
      </c>
      <c r="I11" s="62"/>
      <c r="J11" s="62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8"/>
      <c r="V11" s="68"/>
      <c r="W11" s="68"/>
      <c r="X11" s="64"/>
      <c r="Y11" s="64"/>
      <c r="Z11" s="64"/>
      <c r="AA11" s="64"/>
      <c r="AB11" s="64"/>
      <c r="AC11" s="64"/>
      <c r="AD11" s="64"/>
      <c r="AE11" s="64"/>
      <c r="AF11" s="72" t="s">
        <v>169</v>
      </c>
      <c r="AG11" s="72" t="s">
        <v>166</v>
      </c>
      <c r="AH11" s="72" t="s">
        <v>167</v>
      </c>
      <c r="AI11" s="72" t="s">
        <v>168</v>
      </c>
      <c r="AJ11" s="73">
        <f t="shared" ref="AJ11:AL11" si="3">72.23+123.28</f>
        <v>195.51</v>
      </c>
      <c r="AK11" s="73">
        <f t="shared" si="3"/>
        <v>195.51</v>
      </c>
      <c r="AL11" s="73">
        <f t="shared" si="3"/>
        <v>195.51</v>
      </c>
      <c r="AM11" s="63"/>
      <c r="AN11" s="63"/>
      <c r="AO11" s="63"/>
      <c r="AP11" s="63"/>
      <c r="AQ11" s="63"/>
      <c r="AR11" s="63"/>
      <c r="AS11" s="63"/>
      <c r="AT11" s="33"/>
      <c r="AU11" s="34" t="s">
        <v>165</v>
      </c>
      <c r="AV11" s="35" t="s">
        <v>166</v>
      </c>
      <c r="AW11" s="34" t="s">
        <v>167</v>
      </c>
      <c r="AX11" s="35" t="s">
        <v>168</v>
      </c>
      <c r="AY11" s="68">
        <f>F11-U11+AJ11</f>
        <v>768.42</v>
      </c>
      <c r="AZ11" s="68">
        <f>G11-V11+AK11</f>
        <v>768.42</v>
      </c>
      <c r="BA11" s="68">
        <f>H11-W11+AL11</f>
        <v>768.42</v>
      </c>
      <c r="BB11" s="63"/>
      <c r="BC11" s="63"/>
      <c r="BD11" s="63"/>
      <c r="BE11" s="63"/>
      <c r="BF11" s="63"/>
      <c r="BG11" s="63"/>
      <c r="BH11" s="63"/>
    </row>
    <row r="12" s="6" customFormat="1" ht="20" customHeight="1" spans="1:60">
      <c r="A12" s="33"/>
      <c r="B12" s="34" t="s">
        <v>170</v>
      </c>
      <c r="C12" s="35" t="s">
        <v>166</v>
      </c>
      <c r="D12" s="34" t="s">
        <v>171</v>
      </c>
      <c r="E12" s="35" t="s">
        <v>168</v>
      </c>
      <c r="F12" s="36">
        <v>549.36</v>
      </c>
      <c r="G12" s="36">
        <v>549.36</v>
      </c>
      <c r="H12" s="36">
        <v>549.36</v>
      </c>
      <c r="I12" s="62"/>
      <c r="J12" s="62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8"/>
      <c r="V12" s="68"/>
      <c r="W12" s="68"/>
      <c r="X12" s="64"/>
      <c r="Y12" s="64"/>
      <c r="Z12" s="64"/>
      <c r="AA12" s="64"/>
      <c r="AB12" s="64"/>
      <c r="AC12" s="64"/>
      <c r="AD12" s="64"/>
      <c r="AE12" s="64"/>
      <c r="AF12" s="69" t="s">
        <v>170</v>
      </c>
      <c r="AG12" s="72" t="s">
        <v>166</v>
      </c>
      <c r="AH12" s="72" t="s">
        <v>172</v>
      </c>
      <c r="AI12" s="72" t="s">
        <v>168</v>
      </c>
      <c r="AJ12" s="73">
        <f t="shared" ref="AJ12:AL12" si="4">13.39+13.75+83.44</f>
        <v>110.58</v>
      </c>
      <c r="AK12" s="73">
        <f t="shared" si="4"/>
        <v>110.58</v>
      </c>
      <c r="AL12" s="73">
        <f t="shared" si="4"/>
        <v>110.58</v>
      </c>
      <c r="AM12" s="63"/>
      <c r="AN12" s="63"/>
      <c r="AO12" s="63"/>
      <c r="AP12" s="63"/>
      <c r="AQ12" s="63"/>
      <c r="AR12" s="63"/>
      <c r="AS12" s="63"/>
      <c r="AT12" s="33"/>
      <c r="AU12" s="34" t="s">
        <v>170</v>
      </c>
      <c r="AV12" s="35" t="s">
        <v>166</v>
      </c>
      <c r="AW12" s="34" t="s">
        <v>171</v>
      </c>
      <c r="AX12" s="35" t="s">
        <v>168</v>
      </c>
      <c r="AY12" s="68">
        <f t="shared" ref="AY12:AY32" si="5">F12-U12+AJ12</f>
        <v>659.94</v>
      </c>
      <c r="AZ12" s="68">
        <f t="shared" ref="AZ12:AZ32" si="6">G12-V12+AK12</f>
        <v>659.94</v>
      </c>
      <c r="BA12" s="68">
        <f t="shared" ref="BA12:BA32" si="7">H12-W12+AL12</f>
        <v>659.94</v>
      </c>
      <c r="BB12" s="63"/>
      <c r="BC12" s="63"/>
      <c r="BD12" s="63"/>
      <c r="BE12" s="63"/>
      <c r="BF12" s="63"/>
      <c r="BG12" s="63"/>
      <c r="BH12" s="63"/>
    </row>
    <row r="13" s="6" customFormat="1" ht="20" customHeight="1" spans="1:60">
      <c r="A13" s="33"/>
      <c r="B13" s="34" t="s">
        <v>173</v>
      </c>
      <c r="C13" s="35" t="s">
        <v>166</v>
      </c>
      <c r="D13" s="34" t="s">
        <v>174</v>
      </c>
      <c r="E13" s="35" t="s">
        <v>168</v>
      </c>
      <c r="F13" s="36">
        <v>47.74</v>
      </c>
      <c r="G13" s="36">
        <v>47.74</v>
      </c>
      <c r="H13" s="36">
        <v>47.74</v>
      </c>
      <c r="I13" s="62"/>
      <c r="J13" s="62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8"/>
      <c r="V13" s="68"/>
      <c r="W13" s="68"/>
      <c r="X13" s="64"/>
      <c r="Y13" s="64"/>
      <c r="Z13" s="64"/>
      <c r="AA13" s="64"/>
      <c r="AB13" s="64"/>
      <c r="AC13" s="64"/>
      <c r="AD13" s="64"/>
      <c r="AE13" s="64"/>
      <c r="AF13" s="72"/>
      <c r="AG13" s="72"/>
      <c r="AH13" s="72"/>
      <c r="AI13" s="72"/>
      <c r="AJ13" s="73"/>
      <c r="AK13" s="73"/>
      <c r="AL13" s="73"/>
      <c r="AM13" s="63"/>
      <c r="AN13" s="63"/>
      <c r="AO13" s="63"/>
      <c r="AP13" s="63"/>
      <c r="AQ13" s="63"/>
      <c r="AR13" s="63"/>
      <c r="AS13" s="63"/>
      <c r="AT13" s="33"/>
      <c r="AU13" s="34" t="s">
        <v>173</v>
      </c>
      <c r="AV13" s="35" t="s">
        <v>166</v>
      </c>
      <c r="AW13" s="34" t="s">
        <v>174</v>
      </c>
      <c r="AX13" s="35" t="s">
        <v>168</v>
      </c>
      <c r="AY13" s="68">
        <f t="shared" si="5"/>
        <v>47.74</v>
      </c>
      <c r="AZ13" s="68">
        <f t="shared" si="6"/>
        <v>47.74</v>
      </c>
      <c r="BA13" s="68">
        <f t="shared" si="7"/>
        <v>47.74</v>
      </c>
      <c r="BB13" s="63"/>
      <c r="BC13" s="63"/>
      <c r="BD13" s="63"/>
      <c r="BE13" s="63"/>
      <c r="BF13" s="63"/>
      <c r="BG13" s="63"/>
      <c r="BH13" s="63"/>
    </row>
    <row r="14" s="6" customFormat="1" ht="20" customHeight="1" spans="1:60">
      <c r="A14" s="33"/>
      <c r="B14" s="34" t="s">
        <v>175</v>
      </c>
      <c r="C14" s="35" t="s">
        <v>166</v>
      </c>
      <c r="D14" s="34" t="s">
        <v>176</v>
      </c>
      <c r="E14" s="35" t="s">
        <v>168</v>
      </c>
      <c r="F14" s="36">
        <v>78.63</v>
      </c>
      <c r="G14" s="36">
        <v>78.63</v>
      </c>
      <c r="H14" s="36">
        <v>78.63</v>
      </c>
      <c r="I14" s="62"/>
      <c r="J14" s="62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8"/>
      <c r="V14" s="68"/>
      <c r="W14" s="68"/>
      <c r="X14" s="64"/>
      <c r="Y14" s="64"/>
      <c r="Z14" s="64"/>
      <c r="AA14" s="64"/>
      <c r="AB14" s="64"/>
      <c r="AC14" s="64"/>
      <c r="AD14" s="64"/>
      <c r="AE14" s="64"/>
      <c r="AF14" s="72" t="s">
        <v>177</v>
      </c>
      <c r="AG14" s="72" t="s">
        <v>166</v>
      </c>
      <c r="AH14" s="72" t="s">
        <v>178</v>
      </c>
      <c r="AI14" s="72" t="s">
        <v>168</v>
      </c>
      <c r="AJ14" s="73">
        <v>49.54</v>
      </c>
      <c r="AK14" s="73">
        <v>49.54</v>
      </c>
      <c r="AL14" s="73">
        <v>49.54</v>
      </c>
      <c r="AM14" s="63"/>
      <c r="AN14" s="63"/>
      <c r="AO14" s="63"/>
      <c r="AP14" s="63"/>
      <c r="AQ14" s="63"/>
      <c r="AR14" s="63"/>
      <c r="AS14" s="63"/>
      <c r="AT14" s="33"/>
      <c r="AU14" s="34" t="s">
        <v>175</v>
      </c>
      <c r="AV14" s="35" t="s">
        <v>166</v>
      </c>
      <c r="AW14" s="34" t="s">
        <v>176</v>
      </c>
      <c r="AX14" s="35" t="s">
        <v>168</v>
      </c>
      <c r="AY14" s="68">
        <f t="shared" si="5"/>
        <v>128.17</v>
      </c>
      <c r="AZ14" s="68">
        <f t="shared" si="6"/>
        <v>128.17</v>
      </c>
      <c r="BA14" s="68">
        <f t="shared" si="7"/>
        <v>128.17</v>
      </c>
      <c r="BB14" s="63"/>
      <c r="BC14" s="63"/>
      <c r="BD14" s="63"/>
      <c r="BE14" s="63"/>
      <c r="BF14" s="63"/>
      <c r="BG14" s="63"/>
      <c r="BH14" s="63"/>
    </row>
    <row r="15" s="6" customFormat="1" ht="21" customHeight="1" spans="1:60">
      <c r="A15" s="33"/>
      <c r="B15" s="34" t="s">
        <v>179</v>
      </c>
      <c r="C15" s="34" t="s">
        <v>180</v>
      </c>
      <c r="D15" s="34" t="s">
        <v>181</v>
      </c>
      <c r="E15" s="35" t="s">
        <v>182</v>
      </c>
      <c r="F15" s="36">
        <v>295.68</v>
      </c>
      <c r="G15" s="36">
        <v>295.68</v>
      </c>
      <c r="H15" s="36">
        <v>295.68</v>
      </c>
      <c r="I15" s="62"/>
      <c r="J15" s="62"/>
      <c r="K15" s="62"/>
      <c r="L15" s="62"/>
      <c r="M15" s="62"/>
      <c r="N15" s="62"/>
      <c r="O15" s="62"/>
      <c r="P15" s="64"/>
      <c r="Q15" s="69" t="s">
        <v>179</v>
      </c>
      <c r="R15" s="70" t="s">
        <v>180</v>
      </c>
      <c r="S15" s="71" t="s">
        <v>181</v>
      </c>
      <c r="T15" s="72" t="s">
        <v>182</v>
      </c>
      <c r="U15" s="73">
        <v>8.58</v>
      </c>
      <c r="V15" s="73">
        <v>8.58</v>
      </c>
      <c r="W15" s="73">
        <v>8.58</v>
      </c>
      <c r="X15" s="64"/>
      <c r="Y15" s="64"/>
      <c r="Z15" s="64"/>
      <c r="AA15" s="64"/>
      <c r="AB15" s="64"/>
      <c r="AC15" s="64"/>
      <c r="AD15" s="64"/>
      <c r="AE15" s="64"/>
      <c r="AF15" s="71" t="s">
        <v>179</v>
      </c>
      <c r="AG15" s="71" t="s">
        <v>180</v>
      </c>
      <c r="AH15" s="72" t="s">
        <v>181</v>
      </c>
      <c r="AI15" s="72" t="s">
        <v>163</v>
      </c>
      <c r="AJ15" s="73">
        <f t="shared" ref="AJ15:AL15" si="8">74.33</f>
        <v>74.33</v>
      </c>
      <c r="AK15" s="73">
        <f t="shared" si="8"/>
        <v>74.33</v>
      </c>
      <c r="AL15" s="73">
        <f t="shared" si="8"/>
        <v>74.33</v>
      </c>
      <c r="AM15" s="63"/>
      <c r="AN15" s="63"/>
      <c r="AO15" s="63"/>
      <c r="AP15" s="63"/>
      <c r="AQ15" s="63"/>
      <c r="AR15" s="63"/>
      <c r="AS15" s="63"/>
      <c r="AT15" s="33"/>
      <c r="AU15" s="34" t="s">
        <v>179</v>
      </c>
      <c r="AV15" s="34" t="s">
        <v>180</v>
      </c>
      <c r="AW15" s="34" t="s">
        <v>181</v>
      </c>
      <c r="AX15" s="35" t="s">
        <v>182</v>
      </c>
      <c r="AY15" s="68">
        <f t="shared" si="5"/>
        <v>361.43</v>
      </c>
      <c r="AZ15" s="68">
        <f t="shared" si="6"/>
        <v>361.43</v>
      </c>
      <c r="BA15" s="68">
        <f t="shared" si="7"/>
        <v>361.43</v>
      </c>
      <c r="BB15" s="63"/>
      <c r="BC15" s="63"/>
      <c r="BD15" s="63"/>
      <c r="BE15" s="63"/>
      <c r="BF15" s="63"/>
      <c r="BG15" s="63"/>
      <c r="BH15" s="63"/>
    </row>
    <row r="16" s="6" customFormat="1" ht="21" customHeight="1" spans="1:60">
      <c r="A16" s="33"/>
      <c r="B16" s="34" t="s">
        <v>183</v>
      </c>
      <c r="C16" s="35" t="s">
        <v>166</v>
      </c>
      <c r="D16" s="34" t="s">
        <v>184</v>
      </c>
      <c r="E16" s="35" t="s">
        <v>182</v>
      </c>
      <c r="F16" s="36">
        <v>10.08</v>
      </c>
      <c r="G16" s="36">
        <v>10.08</v>
      </c>
      <c r="H16" s="36">
        <v>10.08</v>
      </c>
      <c r="I16" s="62"/>
      <c r="J16" s="62"/>
      <c r="K16" s="63"/>
      <c r="L16" s="63"/>
      <c r="M16" s="63"/>
      <c r="N16" s="63"/>
      <c r="O16" s="63"/>
      <c r="P16" s="63"/>
      <c r="Q16" s="63"/>
      <c r="R16" s="63"/>
      <c r="S16" s="69"/>
      <c r="T16" s="63"/>
      <c r="U16" s="68"/>
      <c r="V16" s="68"/>
      <c r="W16" s="68"/>
      <c r="X16" s="64"/>
      <c r="Y16" s="64"/>
      <c r="Z16" s="64"/>
      <c r="AA16" s="64"/>
      <c r="AB16" s="64"/>
      <c r="AC16" s="64"/>
      <c r="AD16" s="64"/>
      <c r="AE16" s="64"/>
      <c r="AF16" s="63"/>
      <c r="AG16" s="63"/>
      <c r="AH16" s="63"/>
      <c r="AI16" s="63"/>
      <c r="AJ16" s="68"/>
      <c r="AK16" s="68"/>
      <c r="AL16" s="68"/>
      <c r="AM16" s="63"/>
      <c r="AN16" s="63"/>
      <c r="AO16" s="63"/>
      <c r="AP16" s="63"/>
      <c r="AQ16" s="63"/>
      <c r="AR16" s="63"/>
      <c r="AS16" s="63"/>
      <c r="AT16" s="33"/>
      <c r="AU16" s="34" t="s">
        <v>183</v>
      </c>
      <c r="AV16" s="35" t="s">
        <v>166</v>
      </c>
      <c r="AW16" s="34" t="s">
        <v>184</v>
      </c>
      <c r="AX16" s="35" t="s">
        <v>182</v>
      </c>
      <c r="AY16" s="68">
        <f t="shared" si="5"/>
        <v>10.08</v>
      </c>
      <c r="AZ16" s="68">
        <f t="shared" si="6"/>
        <v>10.08</v>
      </c>
      <c r="BA16" s="68">
        <f t="shared" si="7"/>
        <v>10.08</v>
      </c>
      <c r="BB16" s="63"/>
      <c r="BC16" s="63"/>
      <c r="BD16" s="63"/>
      <c r="BE16" s="63"/>
      <c r="BF16" s="63"/>
      <c r="BG16" s="63"/>
      <c r="BH16" s="63"/>
    </row>
    <row r="17" s="6" customFormat="1" ht="21" customHeight="1" spans="1:60">
      <c r="A17" s="33"/>
      <c r="B17" s="34" t="s">
        <v>185</v>
      </c>
      <c r="C17" s="35" t="s">
        <v>166</v>
      </c>
      <c r="D17" s="34" t="s">
        <v>186</v>
      </c>
      <c r="E17" s="35" t="s">
        <v>182</v>
      </c>
      <c r="F17" s="36">
        <v>99.02</v>
      </c>
      <c r="G17" s="36">
        <v>99.02</v>
      </c>
      <c r="H17" s="36">
        <v>99.02</v>
      </c>
      <c r="I17" s="62"/>
      <c r="J17" s="62"/>
      <c r="K17" s="63"/>
      <c r="L17" s="63"/>
      <c r="M17" s="63"/>
      <c r="N17" s="63"/>
      <c r="O17" s="63"/>
      <c r="P17" s="63"/>
      <c r="Q17" s="72" t="s">
        <v>187</v>
      </c>
      <c r="R17" s="72" t="s">
        <v>166</v>
      </c>
      <c r="S17" s="69" t="s">
        <v>188</v>
      </c>
      <c r="T17" s="72" t="s">
        <v>182</v>
      </c>
      <c r="U17" s="73">
        <v>3.32</v>
      </c>
      <c r="V17" s="73">
        <v>3.32</v>
      </c>
      <c r="W17" s="73">
        <v>3.32</v>
      </c>
      <c r="X17" s="64"/>
      <c r="Y17" s="64"/>
      <c r="Z17" s="64"/>
      <c r="AA17" s="64"/>
      <c r="AB17" s="64"/>
      <c r="AC17" s="64"/>
      <c r="AD17" s="64"/>
      <c r="AE17" s="64"/>
      <c r="AF17" s="72" t="s">
        <v>187</v>
      </c>
      <c r="AG17" s="72" t="s">
        <v>166</v>
      </c>
      <c r="AH17" s="72" t="s">
        <v>188</v>
      </c>
      <c r="AI17" s="72" t="s">
        <v>182</v>
      </c>
      <c r="AJ17" s="73">
        <f t="shared" ref="AJ17:AL17" si="9">12.4+21.05</f>
        <v>33.45</v>
      </c>
      <c r="AK17" s="73">
        <f t="shared" si="9"/>
        <v>33.45</v>
      </c>
      <c r="AL17" s="73">
        <f t="shared" si="9"/>
        <v>33.45</v>
      </c>
      <c r="AM17" s="63"/>
      <c r="AN17" s="63"/>
      <c r="AO17" s="63"/>
      <c r="AP17" s="63"/>
      <c r="AQ17" s="63"/>
      <c r="AR17" s="63"/>
      <c r="AS17" s="63"/>
      <c r="AT17" s="33"/>
      <c r="AU17" s="34" t="s">
        <v>185</v>
      </c>
      <c r="AV17" s="35" t="s">
        <v>166</v>
      </c>
      <c r="AW17" s="34" t="s">
        <v>186</v>
      </c>
      <c r="AX17" s="35" t="s">
        <v>182</v>
      </c>
      <c r="AY17" s="68">
        <f t="shared" si="5"/>
        <v>129.15</v>
      </c>
      <c r="AZ17" s="68">
        <f t="shared" si="6"/>
        <v>129.15</v>
      </c>
      <c r="BA17" s="68">
        <f t="shared" si="7"/>
        <v>129.15</v>
      </c>
      <c r="BB17" s="63"/>
      <c r="BC17" s="63"/>
      <c r="BD17" s="63"/>
      <c r="BE17" s="63"/>
      <c r="BF17" s="63"/>
      <c r="BG17" s="63"/>
      <c r="BH17" s="63"/>
    </row>
    <row r="18" s="6" customFormat="1" ht="21" customHeight="1" spans="1:60">
      <c r="A18" s="33"/>
      <c r="B18" s="34" t="s">
        <v>189</v>
      </c>
      <c r="C18" s="35" t="s">
        <v>166</v>
      </c>
      <c r="D18" s="34" t="s">
        <v>190</v>
      </c>
      <c r="E18" s="35" t="s">
        <v>182</v>
      </c>
      <c r="F18" s="36">
        <v>77.02</v>
      </c>
      <c r="G18" s="36">
        <v>77.02</v>
      </c>
      <c r="H18" s="36">
        <v>77.02</v>
      </c>
      <c r="I18" s="62"/>
      <c r="J18" s="62"/>
      <c r="K18" s="63"/>
      <c r="L18" s="63"/>
      <c r="M18" s="63"/>
      <c r="N18" s="63"/>
      <c r="O18" s="63"/>
      <c r="P18" s="63"/>
      <c r="Q18" s="72" t="s">
        <v>191</v>
      </c>
      <c r="R18" s="72" t="s">
        <v>166</v>
      </c>
      <c r="S18" s="69" t="s">
        <v>190</v>
      </c>
      <c r="T18" s="72" t="s">
        <v>182</v>
      </c>
      <c r="U18" s="73">
        <v>2.59</v>
      </c>
      <c r="V18" s="73">
        <v>2.59</v>
      </c>
      <c r="W18" s="73">
        <v>2.59</v>
      </c>
      <c r="X18" s="64"/>
      <c r="Y18" s="64"/>
      <c r="Z18" s="64"/>
      <c r="AA18" s="64"/>
      <c r="AB18" s="64"/>
      <c r="AC18" s="64"/>
      <c r="AD18" s="64"/>
      <c r="AE18" s="64"/>
      <c r="AF18" s="72" t="s">
        <v>191</v>
      </c>
      <c r="AG18" s="72" t="s">
        <v>166</v>
      </c>
      <c r="AH18" s="72" t="s">
        <v>190</v>
      </c>
      <c r="AI18" s="72" t="s">
        <v>182</v>
      </c>
      <c r="AJ18" s="73">
        <f t="shared" ref="AJ18:AL18" si="10">9.65+16.37</f>
        <v>26.02</v>
      </c>
      <c r="AK18" s="73">
        <f t="shared" si="10"/>
        <v>26.02</v>
      </c>
      <c r="AL18" s="73">
        <f t="shared" si="10"/>
        <v>26.02</v>
      </c>
      <c r="AM18" s="63"/>
      <c r="AN18" s="63"/>
      <c r="AO18" s="63"/>
      <c r="AP18" s="63"/>
      <c r="AQ18" s="63"/>
      <c r="AR18" s="63"/>
      <c r="AS18" s="63"/>
      <c r="AT18" s="33"/>
      <c r="AU18" s="34" t="s">
        <v>189</v>
      </c>
      <c r="AV18" s="35" t="s">
        <v>166</v>
      </c>
      <c r="AW18" s="34" t="s">
        <v>190</v>
      </c>
      <c r="AX18" s="35" t="s">
        <v>182</v>
      </c>
      <c r="AY18" s="68">
        <f t="shared" si="5"/>
        <v>100.45</v>
      </c>
      <c r="AZ18" s="68">
        <f t="shared" si="6"/>
        <v>100.45</v>
      </c>
      <c r="BA18" s="68">
        <f t="shared" si="7"/>
        <v>100.45</v>
      </c>
      <c r="BB18" s="63"/>
      <c r="BC18" s="63"/>
      <c r="BD18" s="63"/>
      <c r="BE18" s="63"/>
      <c r="BF18" s="63"/>
      <c r="BG18" s="63"/>
      <c r="BH18" s="63"/>
    </row>
    <row r="19" s="6" customFormat="1" ht="21" customHeight="1" spans="1:60">
      <c r="A19" s="33"/>
      <c r="B19" s="34" t="s">
        <v>192</v>
      </c>
      <c r="C19" s="35" t="s">
        <v>166</v>
      </c>
      <c r="D19" s="34" t="s">
        <v>193</v>
      </c>
      <c r="E19" s="35" t="s">
        <v>182</v>
      </c>
      <c r="F19" s="36">
        <v>5.54</v>
      </c>
      <c r="G19" s="36">
        <v>5.54</v>
      </c>
      <c r="H19" s="36">
        <v>5.54</v>
      </c>
      <c r="I19" s="62"/>
      <c r="J19" s="62"/>
      <c r="K19" s="63"/>
      <c r="L19" s="63"/>
      <c r="M19" s="63"/>
      <c r="N19" s="63"/>
      <c r="O19" s="63"/>
      <c r="P19" s="63"/>
      <c r="Q19" s="72" t="s">
        <v>192</v>
      </c>
      <c r="R19" s="72" t="s">
        <v>166</v>
      </c>
      <c r="S19" s="69" t="s">
        <v>193</v>
      </c>
      <c r="T19" s="72" t="s">
        <v>182</v>
      </c>
      <c r="U19" s="73">
        <v>0.19</v>
      </c>
      <c r="V19" s="73">
        <v>0.19</v>
      </c>
      <c r="W19" s="73">
        <v>0.19</v>
      </c>
      <c r="X19" s="64"/>
      <c r="Y19" s="64"/>
      <c r="Z19" s="64"/>
      <c r="AA19" s="64"/>
      <c r="AB19" s="64"/>
      <c r="AC19" s="64"/>
      <c r="AD19" s="64"/>
      <c r="AE19" s="64"/>
      <c r="AF19" s="72" t="s">
        <v>192</v>
      </c>
      <c r="AG19" s="72" t="s">
        <v>166</v>
      </c>
      <c r="AH19" s="72" t="s">
        <v>193</v>
      </c>
      <c r="AI19" s="72" t="s">
        <v>182</v>
      </c>
      <c r="AJ19" s="73">
        <f t="shared" ref="AJ19:AL19" si="11">1.24+1.87</f>
        <v>3.11</v>
      </c>
      <c r="AK19" s="73">
        <f t="shared" si="11"/>
        <v>3.11</v>
      </c>
      <c r="AL19" s="73">
        <f t="shared" si="11"/>
        <v>3.11</v>
      </c>
      <c r="AM19" s="63"/>
      <c r="AN19" s="63"/>
      <c r="AO19" s="63"/>
      <c r="AP19" s="63"/>
      <c r="AQ19" s="63"/>
      <c r="AR19" s="63"/>
      <c r="AS19" s="63"/>
      <c r="AT19" s="33"/>
      <c r="AU19" s="34" t="s">
        <v>192</v>
      </c>
      <c r="AV19" s="35" t="s">
        <v>166</v>
      </c>
      <c r="AW19" s="34" t="s">
        <v>193</v>
      </c>
      <c r="AX19" s="35" t="s">
        <v>182</v>
      </c>
      <c r="AY19" s="68">
        <f t="shared" si="5"/>
        <v>8.46</v>
      </c>
      <c r="AZ19" s="68">
        <f t="shared" si="6"/>
        <v>8.46</v>
      </c>
      <c r="BA19" s="68">
        <f t="shared" si="7"/>
        <v>8.46</v>
      </c>
      <c r="BB19" s="63"/>
      <c r="BC19" s="63"/>
      <c r="BD19" s="63"/>
      <c r="BE19" s="63"/>
      <c r="BF19" s="63"/>
      <c r="BG19" s="63"/>
      <c r="BH19" s="63"/>
    </row>
    <row r="20" s="6" customFormat="1" ht="20" customHeight="1" spans="1:60">
      <c r="A20" s="33"/>
      <c r="B20" s="34" t="s">
        <v>194</v>
      </c>
      <c r="C20" s="35" t="s">
        <v>166</v>
      </c>
      <c r="D20" s="34" t="s">
        <v>195</v>
      </c>
      <c r="E20" s="37" t="s">
        <v>194</v>
      </c>
      <c r="F20" s="36">
        <v>137.65</v>
      </c>
      <c r="G20" s="36">
        <v>137.65</v>
      </c>
      <c r="H20" s="36">
        <v>137.65</v>
      </c>
      <c r="I20" s="62"/>
      <c r="J20" s="62"/>
      <c r="K20" s="63"/>
      <c r="L20" s="63"/>
      <c r="M20" s="63"/>
      <c r="N20" s="63"/>
      <c r="O20" s="63"/>
      <c r="P20" s="63"/>
      <c r="Q20" s="72" t="s">
        <v>194</v>
      </c>
      <c r="R20" s="72" t="s">
        <v>166</v>
      </c>
      <c r="S20" s="72" t="s">
        <v>196</v>
      </c>
      <c r="T20" s="72" t="s">
        <v>194</v>
      </c>
      <c r="U20" s="73">
        <v>4.62</v>
      </c>
      <c r="V20" s="73">
        <v>4.62</v>
      </c>
      <c r="W20" s="73">
        <v>4.62</v>
      </c>
      <c r="X20" s="64"/>
      <c r="Y20" s="64"/>
      <c r="Z20" s="64"/>
      <c r="AA20" s="64"/>
      <c r="AB20" s="64"/>
      <c r="AC20" s="64"/>
      <c r="AD20" s="64"/>
      <c r="AE20" s="64"/>
      <c r="AF20" s="72" t="s">
        <v>194</v>
      </c>
      <c r="AG20" s="72" t="s">
        <v>166</v>
      </c>
      <c r="AH20" s="72" t="s">
        <v>196</v>
      </c>
      <c r="AI20" s="72" t="s">
        <v>194</v>
      </c>
      <c r="AJ20" s="73">
        <f t="shared" ref="AJ20:AL20" si="12">16.53+28.07</f>
        <v>44.6</v>
      </c>
      <c r="AK20" s="73">
        <f t="shared" si="12"/>
        <v>44.6</v>
      </c>
      <c r="AL20" s="73">
        <f t="shared" si="12"/>
        <v>44.6</v>
      </c>
      <c r="AM20" s="63"/>
      <c r="AN20" s="63"/>
      <c r="AO20" s="63"/>
      <c r="AP20" s="63"/>
      <c r="AQ20" s="63"/>
      <c r="AR20" s="63"/>
      <c r="AS20" s="63"/>
      <c r="AT20" s="33"/>
      <c r="AU20" s="34" t="s">
        <v>194</v>
      </c>
      <c r="AV20" s="35" t="s">
        <v>166</v>
      </c>
      <c r="AW20" s="34" t="s">
        <v>195</v>
      </c>
      <c r="AX20" s="37" t="s">
        <v>194</v>
      </c>
      <c r="AY20" s="68">
        <f t="shared" si="5"/>
        <v>177.63</v>
      </c>
      <c r="AZ20" s="68">
        <f t="shared" si="6"/>
        <v>177.63</v>
      </c>
      <c r="BA20" s="68">
        <f t="shared" si="7"/>
        <v>177.63</v>
      </c>
      <c r="BB20" s="63"/>
      <c r="BC20" s="63"/>
      <c r="BD20" s="63"/>
      <c r="BE20" s="63"/>
      <c r="BF20" s="63"/>
      <c r="BG20" s="63"/>
      <c r="BH20" s="63"/>
    </row>
    <row r="21" s="6" customFormat="1" ht="20" customHeight="1" spans="1:60">
      <c r="A21" s="33"/>
      <c r="B21" s="38" t="s">
        <v>197</v>
      </c>
      <c r="C21" s="35" t="s">
        <v>166</v>
      </c>
      <c r="D21" s="34" t="s">
        <v>198</v>
      </c>
      <c r="E21" s="34" t="s">
        <v>199</v>
      </c>
      <c r="F21" s="36">
        <v>32.9</v>
      </c>
      <c r="G21" s="36">
        <v>32.9</v>
      </c>
      <c r="H21" s="36">
        <v>32.9</v>
      </c>
      <c r="I21" s="62"/>
      <c r="J21" s="62"/>
      <c r="K21" s="63"/>
      <c r="L21" s="63"/>
      <c r="M21" s="63"/>
      <c r="N21" s="63"/>
      <c r="O21" s="63"/>
      <c r="P21" s="63"/>
      <c r="Q21" s="69" t="s">
        <v>199</v>
      </c>
      <c r="R21" s="72" t="s">
        <v>166</v>
      </c>
      <c r="S21" s="72" t="s">
        <v>198</v>
      </c>
      <c r="T21" s="72" t="s">
        <v>199</v>
      </c>
      <c r="U21" s="73">
        <v>1.1</v>
      </c>
      <c r="V21" s="73">
        <v>1.1</v>
      </c>
      <c r="W21" s="73">
        <v>1.1</v>
      </c>
      <c r="X21" s="64"/>
      <c r="Y21" s="64"/>
      <c r="Z21" s="64"/>
      <c r="AA21" s="64"/>
      <c r="AB21" s="64"/>
      <c r="AC21" s="64"/>
      <c r="AD21" s="64"/>
      <c r="AE21" s="64"/>
      <c r="AF21" s="72" t="s">
        <v>197</v>
      </c>
      <c r="AG21" s="72" t="s">
        <v>166</v>
      </c>
      <c r="AH21" s="72" t="s">
        <v>198</v>
      </c>
      <c r="AI21" s="72" t="s">
        <v>199</v>
      </c>
      <c r="AJ21" s="73">
        <f t="shared" ref="AJ21:AL21" si="13">7.28+3.9</f>
        <v>11.18</v>
      </c>
      <c r="AK21" s="73">
        <f t="shared" si="13"/>
        <v>11.18</v>
      </c>
      <c r="AL21" s="73">
        <f t="shared" si="13"/>
        <v>11.18</v>
      </c>
      <c r="AM21" s="63"/>
      <c r="AN21" s="63"/>
      <c r="AO21" s="63"/>
      <c r="AP21" s="63"/>
      <c r="AQ21" s="63"/>
      <c r="AR21" s="63"/>
      <c r="AS21" s="63"/>
      <c r="AT21" s="33"/>
      <c r="AU21" s="38" t="s">
        <v>197</v>
      </c>
      <c r="AV21" s="35" t="s">
        <v>166</v>
      </c>
      <c r="AW21" s="34" t="s">
        <v>198</v>
      </c>
      <c r="AX21" s="34" t="s">
        <v>199</v>
      </c>
      <c r="AY21" s="68">
        <f t="shared" si="5"/>
        <v>42.98</v>
      </c>
      <c r="AZ21" s="68">
        <f t="shared" si="6"/>
        <v>42.98</v>
      </c>
      <c r="BA21" s="68">
        <f t="shared" si="7"/>
        <v>42.98</v>
      </c>
      <c r="BB21" s="63"/>
      <c r="BC21" s="63"/>
      <c r="BD21" s="63"/>
      <c r="BE21" s="63"/>
      <c r="BF21" s="63"/>
      <c r="BG21" s="63"/>
      <c r="BH21" s="63"/>
    </row>
    <row r="22" s="6" customFormat="1" ht="20" customHeight="1" spans="1:60">
      <c r="A22" s="33"/>
      <c r="B22" s="34" t="s">
        <v>165</v>
      </c>
      <c r="C22" s="35" t="s">
        <v>200</v>
      </c>
      <c r="D22" s="34" t="s">
        <v>167</v>
      </c>
      <c r="E22" s="35" t="s">
        <v>163</v>
      </c>
      <c r="F22" s="36">
        <v>158.1</v>
      </c>
      <c r="G22" s="36">
        <v>158.1</v>
      </c>
      <c r="H22" s="36">
        <v>158.1</v>
      </c>
      <c r="I22" s="62"/>
      <c r="J22" s="62"/>
      <c r="K22" s="63"/>
      <c r="L22" s="63"/>
      <c r="M22" s="63"/>
      <c r="N22" s="63"/>
      <c r="O22" s="63"/>
      <c r="P22" s="64"/>
      <c r="Q22" s="74"/>
      <c r="R22" s="75"/>
      <c r="S22" s="75"/>
      <c r="T22" s="75"/>
      <c r="U22" s="76"/>
      <c r="V22" s="76"/>
      <c r="W22" s="76"/>
      <c r="X22" s="64"/>
      <c r="Y22" s="64"/>
      <c r="Z22" s="64"/>
      <c r="AA22" s="64"/>
      <c r="AB22" s="64"/>
      <c r="AC22" s="64"/>
      <c r="AD22" s="64"/>
      <c r="AE22" s="64"/>
      <c r="AF22" s="63"/>
      <c r="AG22" s="63"/>
      <c r="AH22" s="63"/>
      <c r="AI22" s="63"/>
      <c r="AJ22" s="68"/>
      <c r="AK22" s="68"/>
      <c r="AL22" s="68"/>
      <c r="AM22" s="63"/>
      <c r="AN22" s="63"/>
      <c r="AO22" s="63"/>
      <c r="AP22" s="63"/>
      <c r="AQ22" s="63"/>
      <c r="AR22" s="63"/>
      <c r="AS22" s="63"/>
      <c r="AT22" s="33"/>
      <c r="AU22" s="34" t="s">
        <v>165</v>
      </c>
      <c r="AV22" s="35" t="s">
        <v>200</v>
      </c>
      <c r="AW22" s="34" t="s">
        <v>167</v>
      </c>
      <c r="AX22" s="35" t="s">
        <v>163</v>
      </c>
      <c r="AY22" s="68">
        <f t="shared" si="5"/>
        <v>158.1</v>
      </c>
      <c r="AZ22" s="68">
        <f t="shared" si="6"/>
        <v>158.1</v>
      </c>
      <c r="BA22" s="68">
        <f t="shared" si="7"/>
        <v>158.1</v>
      </c>
      <c r="BB22" s="63"/>
      <c r="BC22" s="63"/>
      <c r="BD22" s="63"/>
      <c r="BE22" s="63"/>
      <c r="BF22" s="63"/>
      <c r="BG22" s="63"/>
      <c r="BH22" s="63"/>
    </row>
    <row r="23" s="7" customFormat="1" ht="20" customHeight="1" spans="1:60">
      <c r="A23" s="33"/>
      <c r="B23" s="34" t="s">
        <v>170</v>
      </c>
      <c r="C23" s="35" t="s">
        <v>200</v>
      </c>
      <c r="D23" s="34" t="s">
        <v>171</v>
      </c>
      <c r="E23" s="35" t="s">
        <v>163</v>
      </c>
      <c r="F23" s="36">
        <v>39.65</v>
      </c>
      <c r="G23" s="36">
        <v>39.65</v>
      </c>
      <c r="H23" s="36">
        <v>39.65</v>
      </c>
      <c r="I23" s="61"/>
      <c r="J23" s="61"/>
      <c r="K23" s="61"/>
      <c r="L23" s="61"/>
      <c r="M23" s="61"/>
      <c r="N23" s="61"/>
      <c r="O23" s="61"/>
      <c r="P23" s="64"/>
      <c r="Q23" s="74"/>
      <c r="R23" s="75"/>
      <c r="S23" s="75"/>
      <c r="T23" s="75"/>
      <c r="U23" s="76"/>
      <c r="V23" s="76"/>
      <c r="W23" s="76"/>
      <c r="X23" s="67"/>
      <c r="Y23" s="81"/>
      <c r="Z23" s="67"/>
      <c r="AA23" s="67"/>
      <c r="AB23" s="67"/>
      <c r="AC23" s="67"/>
      <c r="AD23" s="67"/>
      <c r="AE23" s="67"/>
      <c r="AF23" s="63"/>
      <c r="AG23" s="63"/>
      <c r="AH23" s="63"/>
      <c r="AI23" s="63"/>
      <c r="AJ23" s="68"/>
      <c r="AK23" s="68"/>
      <c r="AL23" s="68"/>
      <c r="AM23" s="61"/>
      <c r="AN23" s="61"/>
      <c r="AO23" s="61"/>
      <c r="AP23" s="61"/>
      <c r="AQ23" s="61"/>
      <c r="AR23" s="61"/>
      <c r="AS23" s="61"/>
      <c r="AT23" s="33"/>
      <c r="AU23" s="34" t="s">
        <v>170</v>
      </c>
      <c r="AV23" s="35" t="s">
        <v>200</v>
      </c>
      <c r="AW23" s="34" t="s">
        <v>171</v>
      </c>
      <c r="AX23" s="35" t="s">
        <v>163</v>
      </c>
      <c r="AY23" s="68">
        <f t="shared" si="5"/>
        <v>39.65</v>
      </c>
      <c r="AZ23" s="68">
        <f t="shared" si="6"/>
        <v>39.65</v>
      </c>
      <c r="BA23" s="68">
        <f t="shared" si="7"/>
        <v>39.65</v>
      </c>
      <c r="BB23" s="61"/>
      <c r="BC23" s="61"/>
      <c r="BD23" s="61"/>
      <c r="BE23" s="61"/>
      <c r="BF23" s="61"/>
      <c r="BG23" s="61"/>
      <c r="BH23" s="61"/>
    </row>
    <row r="24" s="6" customFormat="1" ht="20" customHeight="1" spans="1:60">
      <c r="A24" s="33"/>
      <c r="B24" s="34" t="s">
        <v>173</v>
      </c>
      <c r="C24" s="35" t="s">
        <v>200</v>
      </c>
      <c r="D24" s="34" t="s">
        <v>174</v>
      </c>
      <c r="E24" s="35" t="s">
        <v>163</v>
      </c>
      <c r="F24" s="36">
        <v>13.17</v>
      </c>
      <c r="G24" s="36">
        <v>13.17</v>
      </c>
      <c r="H24" s="36">
        <v>13.17</v>
      </c>
      <c r="I24" s="62"/>
      <c r="J24" s="62"/>
      <c r="K24" s="63"/>
      <c r="L24" s="63"/>
      <c r="M24" s="63"/>
      <c r="N24" s="63"/>
      <c r="O24" s="63"/>
      <c r="P24" s="64"/>
      <c r="Q24" s="74"/>
      <c r="R24" s="75"/>
      <c r="S24" s="75"/>
      <c r="T24" s="75"/>
      <c r="U24" s="76"/>
      <c r="V24" s="76"/>
      <c r="W24" s="76"/>
      <c r="X24" s="64"/>
      <c r="Y24" s="64"/>
      <c r="Z24" s="64"/>
      <c r="AA24" s="64"/>
      <c r="AB24" s="64"/>
      <c r="AC24" s="64"/>
      <c r="AD24" s="64"/>
      <c r="AE24" s="64"/>
      <c r="AF24" s="63"/>
      <c r="AG24" s="63"/>
      <c r="AH24" s="63"/>
      <c r="AI24" s="63"/>
      <c r="AJ24" s="68"/>
      <c r="AK24" s="68"/>
      <c r="AL24" s="68"/>
      <c r="AM24" s="63"/>
      <c r="AN24" s="63"/>
      <c r="AO24" s="63"/>
      <c r="AP24" s="63"/>
      <c r="AQ24" s="63"/>
      <c r="AR24" s="63"/>
      <c r="AS24" s="63"/>
      <c r="AT24" s="33"/>
      <c r="AU24" s="34" t="s">
        <v>173</v>
      </c>
      <c r="AV24" s="35" t="s">
        <v>200</v>
      </c>
      <c r="AW24" s="34" t="s">
        <v>174</v>
      </c>
      <c r="AX24" s="35" t="s">
        <v>163</v>
      </c>
      <c r="AY24" s="68">
        <f t="shared" si="5"/>
        <v>13.17</v>
      </c>
      <c r="AZ24" s="68">
        <f t="shared" si="6"/>
        <v>13.17</v>
      </c>
      <c r="BA24" s="68">
        <f t="shared" si="7"/>
        <v>13.17</v>
      </c>
      <c r="BB24" s="63"/>
      <c r="BC24" s="63"/>
      <c r="BD24" s="63"/>
      <c r="BE24" s="63"/>
      <c r="BF24" s="63"/>
      <c r="BG24" s="63"/>
      <c r="BH24" s="63"/>
    </row>
    <row r="25" s="6" customFormat="1" ht="20" customHeight="1" spans="1:60">
      <c r="A25" s="33"/>
      <c r="B25" s="34" t="s">
        <v>175</v>
      </c>
      <c r="C25" s="35" t="s">
        <v>200</v>
      </c>
      <c r="D25" s="34" t="s">
        <v>176</v>
      </c>
      <c r="E25" s="35" t="s">
        <v>163</v>
      </c>
      <c r="F25" s="36">
        <v>0</v>
      </c>
      <c r="G25" s="36">
        <v>0</v>
      </c>
      <c r="H25" s="36">
        <v>0</v>
      </c>
      <c r="I25" s="62"/>
      <c r="J25" s="62"/>
      <c r="K25" s="63"/>
      <c r="L25" s="63"/>
      <c r="M25" s="63"/>
      <c r="N25" s="63"/>
      <c r="O25" s="63"/>
      <c r="P25" s="64"/>
      <c r="Q25" s="74"/>
      <c r="R25" s="75"/>
      <c r="S25" s="75"/>
      <c r="T25" s="75"/>
      <c r="U25" s="76"/>
      <c r="V25" s="76"/>
      <c r="W25" s="76"/>
      <c r="X25" s="64"/>
      <c r="Y25" s="64"/>
      <c r="Z25" s="64"/>
      <c r="AA25" s="64"/>
      <c r="AB25" s="64"/>
      <c r="AC25" s="64"/>
      <c r="AD25" s="64"/>
      <c r="AE25" s="64"/>
      <c r="AF25" s="63"/>
      <c r="AG25" s="63"/>
      <c r="AH25" s="63"/>
      <c r="AI25" s="63"/>
      <c r="AJ25" s="68"/>
      <c r="AK25" s="68"/>
      <c r="AL25" s="68"/>
      <c r="AM25" s="63"/>
      <c r="AN25" s="63"/>
      <c r="AO25" s="63"/>
      <c r="AP25" s="63"/>
      <c r="AQ25" s="63"/>
      <c r="AR25" s="63"/>
      <c r="AS25" s="63"/>
      <c r="AT25" s="33"/>
      <c r="AU25" s="34" t="s">
        <v>175</v>
      </c>
      <c r="AV25" s="35" t="s">
        <v>200</v>
      </c>
      <c r="AW25" s="34" t="s">
        <v>176</v>
      </c>
      <c r="AX25" s="35" t="s">
        <v>163</v>
      </c>
      <c r="AY25" s="68">
        <f t="shared" si="5"/>
        <v>0</v>
      </c>
      <c r="AZ25" s="68">
        <f t="shared" si="6"/>
        <v>0</v>
      </c>
      <c r="BA25" s="68">
        <f t="shared" si="7"/>
        <v>0</v>
      </c>
      <c r="BB25" s="63"/>
      <c r="BC25" s="63"/>
      <c r="BD25" s="63"/>
      <c r="BE25" s="63"/>
      <c r="BF25" s="63"/>
      <c r="BG25" s="63"/>
      <c r="BH25" s="63"/>
    </row>
    <row r="26" s="6" customFormat="1" ht="24" customHeight="1" spans="1:60">
      <c r="A26" s="33"/>
      <c r="B26" s="34" t="s">
        <v>179</v>
      </c>
      <c r="C26" s="39" t="s">
        <v>180</v>
      </c>
      <c r="D26" s="34" t="s">
        <v>181</v>
      </c>
      <c r="E26" s="35" t="s">
        <v>163</v>
      </c>
      <c r="F26" s="36">
        <v>0</v>
      </c>
      <c r="G26" s="36">
        <v>0</v>
      </c>
      <c r="H26" s="36">
        <v>0</v>
      </c>
      <c r="I26" s="62"/>
      <c r="J26" s="62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8"/>
      <c r="V26" s="68"/>
      <c r="W26" s="68"/>
      <c r="X26" s="64"/>
      <c r="Y26" s="64"/>
      <c r="Z26" s="64"/>
      <c r="AA26" s="64"/>
      <c r="AB26" s="64"/>
      <c r="AC26" s="64"/>
      <c r="AD26" s="64"/>
      <c r="AE26" s="64"/>
      <c r="AF26" s="63"/>
      <c r="AG26" s="63"/>
      <c r="AH26" s="63"/>
      <c r="AI26" s="63"/>
      <c r="AJ26" s="68"/>
      <c r="AK26" s="68"/>
      <c r="AL26" s="68"/>
      <c r="AM26" s="63"/>
      <c r="AN26" s="63"/>
      <c r="AO26" s="63"/>
      <c r="AP26" s="63"/>
      <c r="AQ26" s="63"/>
      <c r="AR26" s="63"/>
      <c r="AS26" s="63"/>
      <c r="AT26" s="33"/>
      <c r="AU26" s="34" t="s">
        <v>179</v>
      </c>
      <c r="AV26" s="39" t="s">
        <v>180</v>
      </c>
      <c r="AW26" s="34" t="s">
        <v>181</v>
      </c>
      <c r="AX26" s="35" t="s">
        <v>163</v>
      </c>
      <c r="AY26" s="68">
        <f t="shared" si="5"/>
        <v>0</v>
      </c>
      <c r="AZ26" s="68">
        <f t="shared" si="6"/>
        <v>0</v>
      </c>
      <c r="BA26" s="68">
        <f t="shared" si="7"/>
        <v>0</v>
      </c>
      <c r="BB26" s="63"/>
      <c r="BC26" s="63"/>
      <c r="BD26" s="63"/>
      <c r="BE26" s="63"/>
      <c r="BF26" s="63"/>
      <c r="BG26" s="63"/>
      <c r="BH26" s="63"/>
    </row>
    <row r="27" s="6" customFormat="1" ht="20" customHeight="1" spans="1:60">
      <c r="A27" s="33"/>
      <c r="B27" s="34" t="s">
        <v>183</v>
      </c>
      <c r="C27" s="39" t="s">
        <v>201</v>
      </c>
      <c r="D27" s="34" t="s">
        <v>184</v>
      </c>
      <c r="E27" s="35" t="s">
        <v>163</v>
      </c>
      <c r="F27" s="36">
        <v>0</v>
      </c>
      <c r="G27" s="36">
        <v>0</v>
      </c>
      <c r="H27" s="36">
        <v>0</v>
      </c>
      <c r="I27" s="62"/>
      <c r="J27" s="62"/>
      <c r="K27" s="63"/>
      <c r="L27" s="63"/>
      <c r="M27" s="63"/>
      <c r="N27" s="63"/>
      <c r="O27" s="63"/>
      <c r="P27" s="64"/>
      <c r="Q27" s="74"/>
      <c r="R27" s="74"/>
      <c r="S27" s="75"/>
      <c r="T27" s="75"/>
      <c r="U27" s="76"/>
      <c r="V27" s="76"/>
      <c r="W27" s="76"/>
      <c r="X27" s="64"/>
      <c r="Y27" s="64"/>
      <c r="Z27" s="64"/>
      <c r="AA27" s="64"/>
      <c r="AB27" s="64"/>
      <c r="AC27" s="64"/>
      <c r="AD27" s="64"/>
      <c r="AE27" s="64"/>
      <c r="AF27" s="63"/>
      <c r="AG27" s="63"/>
      <c r="AH27" s="63"/>
      <c r="AI27" s="63"/>
      <c r="AJ27" s="68"/>
      <c r="AK27" s="68"/>
      <c r="AL27" s="68"/>
      <c r="AM27" s="63"/>
      <c r="AN27" s="63"/>
      <c r="AO27" s="63"/>
      <c r="AP27" s="63"/>
      <c r="AQ27" s="63"/>
      <c r="AR27" s="63"/>
      <c r="AS27" s="63"/>
      <c r="AT27" s="33"/>
      <c r="AU27" s="34" t="s">
        <v>183</v>
      </c>
      <c r="AV27" s="39" t="s">
        <v>201</v>
      </c>
      <c r="AW27" s="34" t="s">
        <v>184</v>
      </c>
      <c r="AX27" s="35" t="s">
        <v>163</v>
      </c>
      <c r="AY27" s="68">
        <f t="shared" si="5"/>
        <v>0</v>
      </c>
      <c r="AZ27" s="68">
        <f t="shared" si="6"/>
        <v>0</v>
      </c>
      <c r="BA27" s="68">
        <f t="shared" si="7"/>
        <v>0</v>
      </c>
      <c r="BB27" s="63"/>
      <c r="BC27" s="63"/>
      <c r="BD27" s="63"/>
      <c r="BE27" s="63"/>
      <c r="BF27" s="63"/>
      <c r="BG27" s="63"/>
      <c r="BH27" s="63"/>
    </row>
    <row r="28" s="6" customFormat="1" ht="20" customHeight="1" spans="1:60">
      <c r="A28" s="33"/>
      <c r="B28" s="34" t="s">
        <v>185</v>
      </c>
      <c r="C28" s="35" t="s">
        <v>200</v>
      </c>
      <c r="D28" s="34" t="s">
        <v>186</v>
      </c>
      <c r="E28" s="35" t="s">
        <v>163</v>
      </c>
      <c r="F28" s="36">
        <v>28.97</v>
      </c>
      <c r="G28" s="36">
        <v>28.97</v>
      </c>
      <c r="H28" s="36">
        <v>28.97</v>
      </c>
      <c r="I28" s="62"/>
      <c r="J28" s="62"/>
      <c r="K28" s="63"/>
      <c r="L28" s="63"/>
      <c r="M28" s="63"/>
      <c r="N28" s="63"/>
      <c r="O28" s="63"/>
      <c r="P28" s="64"/>
      <c r="Q28" s="74"/>
      <c r="R28" s="75"/>
      <c r="S28" s="75"/>
      <c r="T28" s="75"/>
      <c r="U28" s="76"/>
      <c r="V28" s="76"/>
      <c r="W28" s="76"/>
      <c r="X28" s="64"/>
      <c r="Y28" s="64"/>
      <c r="Z28" s="64"/>
      <c r="AA28" s="64"/>
      <c r="AB28" s="64"/>
      <c r="AC28" s="64"/>
      <c r="AD28" s="64"/>
      <c r="AE28" s="64"/>
      <c r="AF28" s="63"/>
      <c r="AG28" s="63"/>
      <c r="AH28" s="63"/>
      <c r="AI28" s="63"/>
      <c r="AJ28" s="68"/>
      <c r="AK28" s="68"/>
      <c r="AL28" s="68"/>
      <c r="AM28" s="63"/>
      <c r="AN28" s="63"/>
      <c r="AO28" s="63"/>
      <c r="AP28" s="63"/>
      <c r="AQ28" s="63"/>
      <c r="AR28" s="63"/>
      <c r="AS28" s="63"/>
      <c r="AT28" s="33"/>
      <c r="AU28" s="34" t="s">
        <v>185</v>
      </c>
      <c r="AV28" s="35" t="s">
        <v>200</v>
      </c>
      <c r="AW28" s="34" t="s">
        <v>186</v>
      </c>
      <c r="AX28" s="35" t="s">
        <v>163</v>
      </c>
      <c r="AY28" s="68">
        <f t="shared" si="5"/>
        <v>28.97</v>
      </c>
      <c r="AZ28" s="68">
        <f t="shared" si="6"/>
        <v>28.97</v>
      </c>
      <c r="BA28" s="68">
        <f t="shared" si="7"/>
        <v>28.97</v>
      </c>
      <c r="BB28" s="63"/>
      <c r="BC28" s="63"/>
      <c r="BD28" s="63"/>
      <c r="BE28" s="63"/>
      <c r="BF28" s="63"/>
      <c r="BG28" s="63"/>
      <c r="BH28" s="63"/>
    </row>
    <row r="29" s="6" customFormat="1" ht="20" customHeight="1" spans="1:60">
      <c r="A29" s="33"/>
      <c r="B29" s="34" t="s">
        <v>189</v>
      </c>
      <c r="C29" s="35" t="s">
        <v>200</v>
      </c>
      <c r="D29" s="34" t="s">
        <v>190</v>
      </c>
      <c r="E29" s="35" t="s">
        <v>163</v>
      </c>
      <c r="F29" s="36">
        <v>22.54</v>
      </c>
      <c r="G29" s="36">
        <v>22.54</v>
      </c>
      <c r="H29" s="36">
        <v>22.54</v>
      </c>
      <c r="I29" s="62"/>
      <c r="J29" s="62"/>
      <c r="K29" s="63"/>
      <c r="L29" s="63"/>
      <c r="M29" s="63"/>
      <c r="N29" s="63"/>
      <c r="O29" s="63"/>
      <c r="P29" s="64"/>
      <c r="Q29" s="74"/>
      <c r="R29" s="75"/>
      <c r="S29" s="75"/>
      <c r="T29" s="75"/>
      <c r="U29" s="76"/>
      <c r="V29" s="76"/>
      <c r="W29" s="76"/>
      <c r="X29" s="64"/>
      <c r="Y29" s="64"/>
      <c r="Z29" s="64"/>
      <c r="AA29" s="64"/>
      <c r="AB29" s="64"/>
      <c r="AC29" s="64"/>
      <c r="AD29" s="64"/>
      <c r="AE29" s="64"/>
      <c r="AF29" s="63"/>
      <c r="AG29" s="63"/>
      <c r="AH29" s="63"/>
      <c r="AI29" s="63"/>
      <c r="AJ29" s="68"/>
      <c r="AK29" s="68"/>
      <c r="AL29" s="68"/>
      <c r="AM29" s="63"/>
      <c r="AN29" s="63"/>
      <c r="AO29" s="63"/>
      <c r="AP29" s="63"/>
      <c r="AQ29" s="63"/>
      <c r="AR29" s="63"/>
      <c r="AS29" s="63"/>
      <c r="AT29" s="33"/>
      <c r="AU29" s="34" t="s">
        <v>189</v>
      </c>
      <c r="AV29" s="35" t="s">
        <v>200</v>
      </c>
      <c r="AW29" s="34" t="s">
        <v>190</v>
      </c>
      <c r="AX29" s="35" t="s">
        <v>163</v>
      </c>
      <c r="AY29" s="68">
        <f t="shared" si="5"/>
        <v>22.54</v>
      </c>
      <c r="AZ29" s="68">
        <f t="shared" si="6"/>
        <v>22.54</v>
      </c>
      <c r="BA29" s="68">
        <f t="shared" si="7"/>
        <v>22.54</v>
      </c>
      <c r="BB29" s="63"/>
      <c r="BC29" s="63"/>
      <c r="BD29" s="63"/>
      <c r="BE29" s="63"/>
      <c r="BF29" s="63"/>
      <c r="BG29" s="63"/>
      <c r="BH29" s="63"/>
    </row>
    <row r="30" s="6" customFormat="1" ht="20" customHeight="1" spans="1:60">
      <c r="A30" s="33"/>
      <c r="B30" s="34" t="s">
        <v>192</v>
      </c>
      <c r="C30" s="35" t="s">
        <v>200</v>
      </c>
      <c r="D30" s="34" t="s">
        <v>193</v>
      </c>
      <c r="E30" s="35" t="s">
        <v>163</v>
      </c>
      <c r="F30" s="36">
        <v>6.5</v>
      </c>
      <c r="G30" s="36">
        <v>6.5</v>
      </c>
      <c r="H30" s="36">
        <v>6.5</v>
      </c>
      <c r="I30" s="62"/>
      <c r="J30" s="62"/>
      <c r="K30" s="63"/>
      <c r="L30" s="63"/>
      <c r="M30" s="63"/>
      <c r="N30" s="63"/>
      <c r="O30" s="63"/>
      <c r="P30" s="64"/>
      <c r="Q30" s="74"/>
      <c r="R30" s="75"/>
      <c r="S30" s="75"/>
      <c r="T30" s="75"/>
      <c r="U30" s="76"/>
      <c r="V30" s="76"/>
      <c r="W30" s="76"/>
      <c r="X30" s="64"/>
      <c r="Y30" s="64"/>
      <c r="Z30" s="64"/>
      <c r="AA30" s="64"/>
      <c r="AB30" s="64"/>
      <c r="AC30" s="64"/>
      <c r="AD30" s="64"/>
      <c r="AE30" s="64"/>
      <c r="AF30" s="63"/>
      <c r="AG30" s="63"/>
      <c r="AH30" s="63"/>
      <c r="AI30" s="63"/>
      <c r="AJ30" s="68"/>
      <c r="AK30" s="68"/>
      <c r="AL30" s="68"/>
      <c r="AM30" s="63"/>
      <c r="AN30" s="63"/>
      <c r="AO30" s="63"/>
      <c r="AP30" s="63"/>
      <c r="AQ30" s="63"/>
      <c r="AR30" s="63"/>
      <c r="AS30" s="63"/>
      <c r="AT30" s="33"/>
      <c r="AU30" s="34" t="s">
        <v>192</v>
      </c>
      <c r="AV30" s="35" t="s">
        <v>200</v>
      </c>
      <c r="AW30" s="34" t="s">
        <v>193</v>
      </c>
      <c r="AX30" s="35" t="s">
        <v>163</v>
      </c>
      <c r="AY30" s="68">
        <f t="shared" si="5"/>
        <v>6.5</v>
      </c>
      <c r="AZ30" s="68">
        <f t="shared" si="6"/>
        <v>6.5</v>
      </c>
      <c r="BA30" s="68">
        <f t="shared" si="7"/>
        <v>6.5</v>
      </c>
      <c r="BB30" s="63"/>
      <c r="BC30" s="63"/>
      <c r="BD30" s="63"/>
      <c r="BE30" s="63"/>
      <c r="BF30" s="63"/>
      <c r="BG30" s="63"/>
      <c r="BH30" s="63"/>
    </row>
    <row r="31" s="6" customFormat="1" ht="20" customHeight="1" spans="1:60">
      <c r="A31" s="33"/>
      <c r="B31" s="34" t="s">
        <v>194</v>
      </c>
      <c r="C31" s="35" t="s">
        <v>200</v>
      </c>
      <c r="D31" s="34" t="s">
        <v>195</v>
      </c>
      <c r="E31" s="35" t="s">
        <v>163</v>
      </c>
      <c r="F31" s="36">
        <v>40.2</v>
      </c>
      <c r="G31" s="36">
        <v>40.2</v>
      </c>
      <c r="H31" s="36">
        <v>40.2</v>
      </c>
      <c r="I31" s="62"/>
      <c r="J31" s="62"/>
      <c r="K31" s="63"/>
      <c r="L31" s="63"/>
      <c r="M31" s="63"/>
      <c r="N31" s="63"/>
      <c r="O31" s="63"/>
      <c r="P31" s="64"/>
      <c r="Q31" s="74"/>
      <c r="R31" s="75"/>
      <c r="S31" s="75"/>
      <c r="T31" s="75"/>
      <c r="U31" s="76"/>
      <c r="V31" s="76"/>
      <c r="W31" s="76"/>
      <c r="X31" s="64"/>
      <c r="Y31" s="64"/>
      <c r="Z31" s="64"/>
      <c r="AA31" s="64"/>
      <c r="AB31" s="64"/>
      <c r="AC31" s="64"/>
      <c r="AD31" s="64"/>
      <c r="AE31" s="64"/>
      <c r="AF31" s="63"/>
      <c r="AG31" s="63"/>
      <c r="AH31" s="63"/>
      <c r="AI31" s="63"/>
      <c r="AJ31" s="68"/>
      <c r="AK31" s="68"/>
      <c r="AL31" s="68"/>
      <c r="AM31" s="63"/>
      <c r="AN31" s="63"/>
      <c r="AO31" s="63"/>
      <c r="AP31" s="63"/>
      <c r="AQ31" s="63"/>
      <c r="AR31" s="63"/>
      <c r="AS31" s="63"/>
      <c r="AT31" s="33"/>
      <c r="AU31" s="34" t="s">
        <v>194</v>
      </c>
      <c r="AV31" s="35" t="s">
        <v>200</v>
      </c>
      <c r="AW31" s="34" t="s">
        <v>195</v>
      </c>
      <c r="AX31" s="35" t="s">
        <v>163</v>
      </c>
      <c r="AY31" s="68">
        <f t="shared" si="5"/>
        <v>40.2</v>
      </c>
      <c r="AZ31" s="68">
        <f t="shared" si="6"/>
        <v>40.2</v>
      </c>
      <c r="BA31" s="68">
        <f t="shared" si="7"/>
        <v>40.2</v>
      </c>
      <c r="BB31" s="63"/>
      <c r="BC31" s="63"/>
      <c r="BD31" s="63"/>
      <c r="BE31" s="63"/>
      <c r="BF31" s="63"/>
      <c r="BG31" s="63"/>
      <c r="BH31" s="63"/>
    </row>
    <row r="32" s="6" customFormat="1" ht="20" customHeight="1" spans="1:60">
      <c r="A32" s="33"/>
      <c r="B32" s="34" t="s">
        <v>199</v>
      </c>
      <c r="C32" s="35" t="s">
        <v>200</v>
      </c>
      <c r="D32" s="34" t="s">
        <v>198</v>
      </c>
      <c r="E32" s="35" t="s">
        <v>163</v>
      </c>
      <c r="F32" s="36">
        <v>9.66</v>
      </c>
      <c r="G32" s="36">
        <v>9.66</v>
      </c>
      <c r="H32" s="36">
        <v>9.66</v>
      </c>
      <c r="I32" s="62"/>
      <c r="J32" s="62"/>
      <c r="K32" s="63"/>
      <c r="L32" s="63"/>
      <c r="M32" s="63"/>
      <c r="N32" s="63"/>
      <c r="O32" s="63"/>
      <c r="P32" s="64"/>
      <c r="Q32" s="74"/>
      <c r="R32" s="75"/>
      <c r="S32" s="75"/>
      <c r="T32" s="75"/>
      <c r="U32" s="76"/>
      <c r="V32" s="76"/>
      <c r="W32" s="76"/>
      <c r="X32" s="64"/>
      <c r="Y32" s="64"/>
      <c r="Z32" s="64"/>
      <c r="AA32" s="64"/>
      <c r="AB32" s="64"/>
      <c r="AC32" s="64"/>
      <c r="AD32" s="64"/>
      <c r="AE32" s="64"/>
      <c r="AF32" s="63"/>
      <c r="AG32" s="63"/>
      <c r="AH32" s="63"/>
      <c r="AI32" s="63"/>
      <c r="AJ32" s="68"/>
      <c r="AK32" s="68"/>
      <c r="AL32" s="68"/>
      <c r="AM32" s="63"/>
      <c r="AN32" s="63"/>
      <c r="AO32" s="63"/>
      <c r="AP32" s="63"/>
      <c r="AQ32" s="63"/>
      <c r="AR32" s="63"/>
      <c r="AS32" s="63"/>
      <c r="AT32" s="33"/>
      <c r="AU32" s="34" t="s">
        <v>199</v>
      </c>
      <c r="AV32" s="35" t="s">
        <v>200</v>
      </c>
      <c r="AW32" s="34" t="s">
        <v>198</v>
      </c>
      <c r="AX32" s="35" t="s">
        <v>163</v>
      </c>
      <c r="AY32" s="68">
        <f t="shared" si="5"/>
        <v>9.66</v>
      </c>
      <c r="AZ32" s="68">
        <f t="shared" si="6"/>
        <v>9.66</v>
      </c>
      <c r="BA32" s="68">
        <f t="shared" si="7"/>
        <v>9.66</v>
      </c>
      <c r="BB32" s="63"/>
      <c r="BC32" s="63"/>
      <c r="BD32" s="63"/>
      <c r="BE32" s="63"/>
      <c r="BF32" s="63"/>
      <c r="BG32" s="63"/>
      <c r="BH32" s="63"/>
    </row>
    <row r="33" s="5" customFormat="1" ht="24" customHeight="1" spans="1:60">
      <c r="A33" s="30"/>
      <c r="B33" s="31" t="s">
        <v>202</v>
      </c>
      <c r="C33" s="40"/>
      <c r="D33" s="40"/>
      <c r="E33" s="40"/>
      <c r="F33" s="28">
        <f t="shared" ref="F33:H33" si="14">SUM(F34:F52)</f>
        <v>516.04</v>
      </c>
      <c r="G33" s="28">
        <f t="shared" si="14"/>
        <v>516.04</v>
      </c>
      <c r="H33" s="28">
        <f t="shared" si="14"/>
        <v>516.04</v>
      </c>
      <c r="I33" s="30"/>
      <c r="J33" s="30"/>
      <c r="K33" s="30"/>
      <c r="L33" s="30"/>
      <c r="M33" s="30"/>
      <c r="N33" s="30"/>
      <c r="O33" s="30"/>
      <c r="P33" s="65"/>
      <c r="Q33" s="65" t="s">
        <v>202</v>
      </c>
      <c r="R33" s="77"/>
      <c r="S33" s="77"/>
      <c r="T33" s="77"/>
      <c r="U33" s="28">
        <f t="shared" ref="U33:W33" si="15">SUM(U34:U52)</f>
        <v>6.99</v>
      </c>
      <c r="V33" s="28">
        <f t="shared" si="15"/>
        <v>6.99</v>
      </c>
      <c r="W33" s="28">
        <f t="shared" si="15"/>
        <v>6.99</v>
      </c>
      <c r="X33" s="65"/>
      <c r="Y33" s="65"/>
      <c r="Z33" s="65"/>
      <c r="AA33" s="65"/>
      <c r="AB33" s="65"/>
      <c r="AC33" s="65"/>
      <c r="AD33" s="65"/>
      <c r="AE33" s="30"/>
      <c r="AF33" s="80" t="s">
        <v>203</v>
      </c>
      <c r="AG33" s="82"/>
      <c r="AH33" s="82"/>
      <c r="AI33" s="82"/>
      <c r="AJ33" s="28">
        <f t="shared" ref="AJ33:AL33" si="16">SUM(AJ34:AJ52)</f>
        <v>38.3225</v>
      </c>
      <c r="AK33" s="28">
        <f t="shared" si="16"/>
        <v>38.3225</v>
      </c>
      <c r="AL33" s="28">
        <f t="shared" si="16"/>
        <v>38.3225</v>
      </c>
      <c r="AM33" s="30"/>
      <c r="AN33" s="30"/>
      <c r="AO33" s="30"/>
      <c r="AP33" s="30"/>
      <c r="AQ33" s="30"/>
      <c r="AR33" s="30"/>
      <c r="AS33" s="30"/>
      <c r="AT33" s="30"/>
      <c r="AU33" s="31" t="s">
        <v>202</v>
      </c>
      <c r="AV33" s="40"/>
      <c r="AW33" s="40"/>
      <c r="AX33" s="40"/>
      <c r="AY33" s="84">
        <f t="shared" ref="AY33:BA33" si="17">SUM(AY34:AY52)</f>
        <v>547.3725</v>
      </c>
      <c r="AZ33" s="84">
        <f t="shared" si="17"/>
        <v>547.3725</v>
      </c>
      <c r="BA33" s="84">
        <f t="shared" si="17"/>
        <v>547.3725</v>
      </c>
      <c r="BB33" s="77"/>
      <c r="BC33" s="77"/>
      <c r="BD33" s="77"/>
      <c r="BE33" s="77"/>
      <c r="BF33" s="77"/>
      <c r="BG33" s="77"/>
      <c r="BH33" s="77"/>
    </row>
    <row r="34" s="7" customFormat="1" ht="20" customHeight="1" spans="1:60">
      <c r="A34" s="41"/>
      <c r="B34" s="34" t="s">
        <v>204</v>
      </c>
      <c r="C34" s="35" t="s">
        <v>166</v>
      </c>
      <c r="D34" s="34" t="s">
        <v>205</v>
      </c>
      <c r="E34" s="35" t="s">
        <v>203</v>
      </c>
      <c r="F34" s="36">
        <v>192.83</v>
      </c>
      <c r="G34" s="36">
        <v>192.83</v>
      </c>
      <c r="H34" s="36">
        <v>192.83</v>
      </c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8"/>
      <c r="V34" s="68"/>
      <c r="W34" s="68"/>
      <c r="X34" s="64"/>
      <c r="Y34" s="64"/>
      <c r="Z34" s="64"/>
      <c r="AA34" s="64"/>
      <c r="AB34" s="64"/>
      <c r="AC34" s="64"/>
      <c r="AD34" s="64"/>
      <c r="AE34" s="64"/>
      <c r="AF34" s="72" t="s">
        <v>206</v>
      </c>
      <c r="AG34" s="72" t="s">
        <v>166</v>
      </c>
      <c r="AH34" s="72" t="s">
        <v>205</v>
      </c>
      <c r="AI34" s="72" t="s">
        <v>207</v>
      </c>
      <c r="AJ34" s="73">
        <f t="shared" ref="AJ34:AL34" si="18">2.655+0.72</f>
        <v>3.375</v>
      </c>
      <c r="AK34" s="73">
        <f t="shared" si="18"/>
        <v>3.375</v>
      </c>
      <c r="AL34" s="73">
        <f t="shared" si="18"/>
        <v>3.375</v>
      </c>
      <c r="AM34" s="63"/>
      <c r="AN34" s="63"/>
      <c r="AO34" s="63"/>
      <c r="AP34" s="63"/>
      <c r="AQ34" s="63"/>
      <c r="AR34" s="63"/>
      <c r="AS34" s="63"/>
      <c r="AT34" s="41"/>
      <c r="AU34" s="34" t="s">
        <v>204</v>
      </c>
      <c r="AV34" s="35" t="s">
        <v>166</v>
      </c>
      <c r="AW34" s="34" t="s">
        <v>205</v>
      </c>
      <c r="AX34" s="35" t="s">
        <v>203</v>
      </c>
      <c r="AY34" s="68">
        <f>F34-U34+AJ34</f>
        <v>196.205</v>
      </c>
      <c r="AZ34" s="68">
        <f>G34-V34+AK34</f>
        <v>196.205</v>
      </c>
      <c r="BA34" s="68">
        <f>H34-W34+AL34</f>
        <v>196.205</v>
      </c>
      <c r="BB34" s="63"/>
      <c r="BC34" s="63"/>
      <c r="BD34" s="63"/>
      <c r="BE34" s="63"/>
      <c r="BF34" s="63"/>
      <c r="BG34" s="63"/>
      <c r="BH34" s="63"/>
    </row>
    <row r="35" s="7" customFormat="1" ht="20" customHeight="1" spans="1:60">
      <c r="A35" s="33"/>
      <c r="B35" s="34" t="s">
        <v>208</v>
      </c>
      <c r="C35" s="35" t="s">
        <v>166</v>
      </c>
      <c r="D35" s="34" t="s">
        <v>209</v>
      </c>
      <c r="E35" s="35" t="s">
        <v>203</v>
      </c>
      <c r="F35" s="36">
        <v>0.1</v>
      </c>
      <c r="G35" s="36">
        <v>0.1</v>
      </c>
      <c r="H35" s="36">
        <v>0.1</v>
      </c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8"/>
      <c r="V35" s="68"/>
      <c r="W35" s="68"/>
      <c r="X35" s="64"/>
      <c r="Y35" s="64"/>
      <c r="Z35" s="64"/>
      <c r="AA35" s="64"/>
      <c r="AB35" s="64"/>
      <c r="AC35" s="64"/>
      <c r="AD35" s="64"/>
      <c r="AE35" s="64"/>
      <c r="AF35" s="63"/>
      <c r="AG35" s="63"/>
      <c r="AH35" s="63"/>
      <c r="AI35" s="63"/>
      <c r="AJ35" s="68"/>
      <c r="AK35" s="68"/>
      <c r="AL35" s="68"/>
      <c r="AM35" s="63"/>
      <c r="AN35" s="63"/>
      <c r="AO35" s="63"/>
      <c r="AP35" s="63"/>
      <c r="AQ35" s="63"/>
      <c r="AR35" s="63"/>
      <c r="AS35" s="63"/>
      <c r="AT35" s="33"/>
      <c r="AU35" s="34" t="s">
        <v>208</v>
      </c>
      <c r="AV35" s="35" t="s">
        <v>166</v>
      </c>
      <c r="AW35" s="34" t="s">
        <v>209</v>
      </c>
      <c r="AX35" s="35" t="s">
        <v>203</v>
      </c>
      <c r="AY35" s="68">
        <f t="shared" ref="AY35:AY52" si="19">F35-U35+AJ35</f>
        <v>0.1</v>
      </c>
      <c r="AZ35" s="68">
        <f t="shared" ref="AZ35:AZ52" si="20">G35-V35+AK35</f>
        <v>0.1</v>
      </c>
      <c r="BA35" s="68">
        <f t="shared" ref="BA35:BA52" si="21">H35-W35+AL35</f>
        <v>0.1</v>
      </c>
      <c r="BB35" s="63"/>
      <c r="BC35" s="63"/>
      <c r="BD35" s="63"/>
      <c r="BE35" s="63"/>
      <c r="BF35" s="63"/>
      <c r="BG35" s="63"/>
      <c r="BH35" s="63"/>
    </row>
    <row r="36" s="7" customFormat="1" ht="20" customHeight="1" spans="1:60">
      <c r="A36" s="33"/>
      <c r="B36" s="34" t="s">
        <v>210</v>
      </c>
      <c r="C36" s="35" t="s">
        <v>166</v>
      </c>
      <c r="D36" s="34" t="s">
        <v>211</v>
      </c>
      <c r="E36" s="35" t="s">
        <v>203</v>
      </c>
      <c r="F36" s="36">
        <v>0.2</v>
      </c>
      <c r="G36" s="36">
        <v>0.2</v>
      </c>
      <c r="H36" s="36">
        <v>0.2</v>
      </c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8"/>
      <c r="V36" s="68"/>
      <c r="W36" s="68"/>
      <c r="X36" s="64"/>
      <c r="Y36" s="64"/>
      <c r="Z36" s="64"/>
      <c r="AA36" s="64"/>
      <c r="AB36" s="64"/>
      <c r="AC36" s="64"/>
      <c r="AD36" s="64"/>
      <c r="AE36" s="64"/>
      <c r="AF36" s="63"/>
      <c r="AG36" s="63"/>
      <c r="AH36" s="63"/>
      <c r="AI36" s="63"/>
      <c r="AJ36" s="68"/>
      <c r="AK36" s="68"/>
      <c r="AL36" s="68"/>
      <c r="AM36" s="63"/>
      <c r="AN36" s="63"/>
      <c r="AO36" s="63"/>
      <c r="AP36" s="63"/>
      <c r="AQ36" s="63"/>
      <c r="AR36" s="63"/>
      <c r="AS36" s="63"/>
      <c r="AT36" s="33"/>
      <c r="AU36" s="34" t="s">
        <v>210</v>
      </c>
      <c r="AV36" s="35" t="s">
        <v>166</v>
      </c>
      <c r="AW36" s="34" t="s">
        <v>211</v>
      </c>
      <c r="AX36" s="35" t="s">
        <v>203</v>
      </c>
      <c r="AY36" s="68">
        <f t="shared" si="19"/>
        <v>0.2</v>
      </c>
      <c r="AZ36" s="68">
        <f t="shared" si="20"/>
        <v>0.2</v>
      </c>
      <c r="BA36" s="68">
        <f t="shared" si="21"/>
        <v>0.2</v>
      </c>
      <c r="BB36" s="63"/>
      <c r="BC36" s="63"/>
      <c r="BD36" s="63"/>
      <c r="BE36" s="63"/>
      <c r="BF36" s="63"/>
      <c r="BG36" s="63"/>
      <c r="BH36" s="63"/>
    </row>
    <row r="37" s="7" customFormat="1" ht="20" customHeight="1" spans="1:60">
      <c r="A37" s="33"/>
      <c r="B37" s="34" t="s">
        <v>212</v>
      </c>
      <c r="C37" s="35" t="s">
        <v>166</v>
      </c>
      <c r="D37" s="34" t="s">
        <v>213</v>
      </c>
      <c r="E37" s="35" t="s">
        <v>203</v>
      </c>
      <c r="F37" s="36">
        <v>21</v>
      </c>
      <c r="G37" s="36">
        <v>21</v>
      </c>
      <c r="H37" s="36">
        <v>21</v>
      </c>
      <c r="I37" s="63"/>
      <c r="J37" s="63"/>
      <c r="K37" s="63"/>
      <c r="L37" s="63"/>
      <c r="M37" s="63"/>
      <c r="N37" s="63"/>
      <c r="O37" s="63"/>
      <c r="P37" s="63"/>
      <c r="Q37" s="72" t="s">
        <v>206</v>
      </c>
      <c r="R37" s="72" t="s">
        <v>166</v>
      </c>
      <c r="S37" s="72" t="s">
        <v>213</v>
      </c>
      <c r="T37" s="72" t="s">
        <v>207</v>
      </c>
      <c r="U37" s="73">
        <v>0.7</v>
      </c>
      <c r="V37" s="73">
        <v>0.7</v>
      </c>
      <c r="W37" s="73">
        <v>0.7</v>
      </c>
      <c r="X37" s="64"/>
      <c r="Y37" s="64"/>
      <c r="Z37" s="64"/>
      <c r="AA37" s="64"/>
      <c r="AB37" s="64"/>
      <c r="AC37" s="64"/>
      <c r="AD37" s="64"/>
      <c r="AE37" s="64"/>
      <c r="AF37" s="72" t="s">
        <v>206</v>
      </c>
      <c r="AG37" s="72" t="s">
        <v>166</v>
      </c>
      <c r="AH37" s="72" t="s">
        <v>213</v>
      </c>
      <c r="AI37" s="72" t="s">
        <v>207</v>
      </c>
      <c r="AJ37" s="73">
        <f t="shared" ref="AJ37:AL37" si="22">1.515</f>
        <v>1.515</v>
      </c>
      <c r="AK37" s="73">
        <f t="shared" si="22"/>
        <v>1.515</v>
      </c>
      <c r="AL37" s="73">
        <f t="shared" si="22"/>
        <v>1.515</v>
      </c>
      <c r="AM37" s="63"/>
      <c r="AN37" s="63"/>
      <c r="AO37" s="63"/>
      <c r="AP37" s="63"/>
      <c r="AQ37" s="63"/>
      <c r="AR37" s="63"/>
      <c r="AS37" s="63"/>
      <c r="AT37" s="33"/>
      <c r="AU37" s="34" t="s">
        <v>212</v>
      </c>
      <c r="AV37" s="35" t="s">
        <v>166</v>
      </c>
      <c r="AW37" s="34" t="s">
        <v>213</v>
      </c>
      <c r="AX37" s="35" t="s">
        <v>203</v>
      </c>
      <c r="AY37" s="68">
        <f t="shared" si="19"/>
        <v>21.815</v>
      </c>
      <c r="AZ37" s="68">
        <f t="shared" si="20"/>
        <v>21.815</v>
      </c>
      <c r="BA37" s="68">
        <f t="shared" si="21"/>
        <v>21.815</v>
      </c>
      <c r="BB37" s="63"/>
      <c r="BC37" s="63"/>
      <c r="BD37" s="63"/>
      <c r="BE37" s="63"/>
      <c r="BF37" s="63"/>
      <c r="BG37" s="63"/>
      <c r="BH37" s="63"/>
    </row>
    <row r="38" s="7" customFormat="1" ht="20" customHeight="1" spans="1:60">
      <c r="A38" s="33"/>
      <c r="B38" s="34" t="s">
        <v>214</v>
      </c>
      <c r="C38" s="35" t="s">
        <v>166</v>
      </c>
      <c r="D38" s="34" t="s">
        <v>215</v>
      </c>
      <c r="E38" s="35" t="s">
        <v>203</v>
      </c>
      <c r="F38" s="36">
        <v>47.5</v>
      </c>
      <c r="G38" s="36">
        <v>47.5</v>
      </c>
      <c r="H38" s="36">
        <v>47.5</v>
      </c>
      <c r="I38" s="63"/>
      <c r="J38" s="63"/>
      <c r="K38" s="63"/>
      <c r="L38" s="63"/>
      <c r="M38" s="63"/>
      <c r="N38" s="63"/>
      <c r="O38" s="63"/>
      <c r="P38" s="63"/>
      <c r="Q38" s="72" t="s">
        <v>206</v>
      </c>
      <c r="R38" s="72" t="s">
        <v>166</v>
      </c>
      <c r="S38" s="72" t="s">
        <v>215</v>
      </c>
      <c r="T38" s="72" t="s">
        <v>207</v>
      </c>
      <c r="U38" s="73">
        <v>1.57</v>
      </c>
      <c r="V38" s="73">
        <v>1.57</v>
      </c>
      <c r="W38" s="73">
        <v>1.57</v>
      </c>
      <c r="X38" s="64"/>
      <c r="Y38" s="64"/>
      <c r="Z38" s="64"/>
      <c r="AA38" s="64"/>
      <c r="AB38" s="64"/>
      <c r="AC38" s="64"/>
      <c r="AD38" s="64"/>
      <c r="AE38" s="64"/>
      <c r="AF38" s="72" t="s">
        <v>206</v>
      </c>
      <c r="AG38" s="72" t="s">
        <v>166</v>
      </c>
      <c r="AH38" s="72" t="s">
        <v>215</v>
      </c>
      <c r="AI38" s="72" t="s">
        <v>207</v>
      </c>
      <c r="AJ38" s="73">
        <f t="shared" ref="AJ38:AL38" si="23">4.395</f>
        <v>4.395</v>
      </c>
      <c r="AK38" s="73">
        <f t="shared" si="23"/>
        <v>4.395</v>
      </c>
      <c r="AL38" s="73">
        <f t="shared" si="23"/>
        <v>4.395</v>
      </c>
      <c r="AM38" s="63"/>
      <c r="AN38" s="63"/>
      <c r="AO38" s="63"/>
      <c r="AP38" s="63"/>
      <c r="AQ38" s="63"/>
      <c r="AR38" s="63"/>
      <c r="AS38" s="63"/>
      <c r="AT38" s="33"/>
      <c r="AU38" s="34" t="s">
        <v>214</v>
      </c>
      <c r="AV38" s="35" t="s">
        <v>166</v>
      </c>
      <c r="AW38" s="34" t="s">
        <v>215</v>
      </c>
      <c r="AX38" s="35" t="s">
        <v>203</v>
      </c>
      <c r="AY38" s="68">
        <f t="shared" si="19"/>
        <v>50.325</v>
      </c>
      <c r="AZ38" s="68">
        <f t="shared" si="20"/>
        <v>50.325</v>
      </c>
      <c r="BA38" s="68">
        <f t="shared" si="21"/>
        <v>50.325</v>
      </c>
      <c r="BB38" s="63"/>
      <c r="BC38" s="63"/>
      <c r="BD38" s="63"/>
      <c r="BE38" s="63"/>
      <c r="BF38" s="63"/>
      <c r="BG38" s="63"/>
      <c r="BH38" s="63"/>
    </row>
    <row r="39" s="7" customFormat="1" ht="20" customHeight="1" spans="1:60">
      <c r="A39" s="33"/>
      <c r="B39" s="34" t="s">
        <v>216</v>
      </c>
      <c r="C39" s="35" t="s">
        <v>166</v>
      </c>
      <c r="D39" s="34" t="s">
        <v>217</v>
      </c>
      <c r="E39" s="35" t="s">
        <v>203</v>
      </c>
      <c r="F39" s="36">
        <v>81</v>
      </c>
      <c r="G39" s="36">
        <v>81</v>
      </c>
      <c r="H39" s="36">
        <v>81</v>
      </c>
      <c r="I39" s="63"/>
      <c r="J39" s="63"/>
      <c r="K39" s="63"/>
      <c r="L39" s="63"/>
      <c r="M39" s="63"/>
      <c r="N39" s="63"/>
      <c r="O39" s="63"/>
      <c r="P39" s="63"/>
      <c r="Q39" s="72" t="s">
        <v>206</v>
      </c>
      <c r="R39" s="72" t="s">
        <v>166</v>
      </c>
      <c r="S39" s="72" t="s">
        <v>218</v>
      </c>
      <c r="T39" s="72" t="s">
        <v>207</v>
      </c>
      <c r="U39" s="73">
        <v>2.8</v>
      </c>
      <c r="V39" s="73">
        <v>2.8</v>
      </c>
      <c r="W39" s="73">
        <v>2.8</v>
      </c>
      <c r="X39" s="64"/>
      <c r="Y39" s="64"/>
      <c r="Z39" s="64"/>
      <c r="AA39" s="64"/>
      <c r="AB39" s="64"/>
      <c r="AC39" s="64"/>
      <c r="AD39" s="64"/>
      <c r="AE39" s="64"/>
      <c r="AF39" s="72" t="s">
        <v>206</v>
      </c>
      <c r="AG39" s="72" t="s">
        <v>166</v>
      </c>
      <c r="AH39" s="72" t="s">
        <v>218</v>
      </c>
      <c r="AI39" s="72" t="s">
        <v>207</v>
      </c>
      <c r="AJ39" s="73">
        <f t="shared" ref="AJ39:AL39" si="24">10.095+2.87</f>
        <v>12.965</v>
      </c>
      <c r="AK39" s="73">
        <f t="shared" si="24"/>
        <v>12.965</v>
      </c>
      <c r="AL39" s="73">
        <f t="shared" si="24"/>
        <v>12.965</v>
      </c>
      <c r="AM39" s="63"/>
      <c r="AN39" s="63"/>
      <c r="AO39" s="63"/>
      <c r="AP39" s="63"/>
      <c r="AQ39" s="63"/>
      <c r="AR39" s="63"/>
      <c r="AS39" s="63"/>
      <c r="AT39" s="33"/>
      <c r="AU39" s="34" t="s">
        <v>216</v>
      </c>
      <c r="AV39" s="35" t="s">
        <v>166</v>
      </c>
      <c r="AW39" s="34" t="s">
        <v>217</v>
      </c>
      <c r="AX39" s="35" t="s">
        <v>203</v>
      </c>
      <c r="AY39" s="68">
        <f t="shared" si="19"/>
        <v>91.165</v>
      </c>
      <c r="AZ39" s="68">
        <f t="shared" si="20"/>
        <v>91.165</v>
      </c>
      <c r="BA39" s="68">
        <f t="shared" si="21"/>
        <v>91.165</v>
      </c>
      <c r="BB39" s="63"/>
      <c r="BC39" s="63"/>
      <c r="BD39" s="63"/>
      <c r="BE39" s="63"/>
      <c r="BF39" s="63"/>
      <c r="BG39" s="63"/>
      <c r="BH39" s="63"/>
    </row>
    <row r="40" s="7" customFormat="1" ht="20" customHeight="1" spans="1:60">
      <c r="A40" s="33"/>
      <c r="B40" s="34" t="s">
        <v>219</v>
      </c>
      <c r="C40" s="35" t="s">
        <v>166</v>
      </c>
      <c r="D40" s="34" t="s">
        <v>220</v>
      </c>
      <c r="E40" s="35" t="s">
        <v>203</v>
      </c>
      <c r="F40" s="36">
        <v>6</v>
      </c>
      <c r="G40" s="36">
        <v>6</v>
      </c>
      <c r="H40" s="36">
        <v>6</v>
      </c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8"/>
      <c r="V40" s="68"/>
      <c r="W40" s="68"/>
      <c r="X40" s="64"/>
      <c r="Y40" s="64"/>
      <c r="Z40" s="64"/>
      <c r="AA40" s="64"/>
      <c r="AB40" s="64"/>
      <c r="AC40" s="64"/>
      <c r="AD40" s="64"/>
      <c r="AE40" s="64"/>
      <c r="AF40" s="63"/>
      <c r="AG40" s="63"/>
      <c r="AH40" s="63"/>
      <c r="AI40" s="63"/>
      <c r="AJ40" s="68"/>
      <c r="AK40" s="68"/>
      <c r="AL40" s="68"/>
      <c r="AM40" s="63"/>
      <c r="AN40" s="63"/>
      <c r="AO40" s="63"/>
      <c r="AP40" s="63"/>
      <c r="AQ40" s="63"/>
      <c r="AR40" s="63"/>
      <c r="AS40" s="63"/>
      <c r="AT40" s="33"/>
      <c r="AU40" s="34" t="s">
        <v>219</v>
      </c>
      <c r="AV40" s="35" t="s">
        <v>166</v>
      </c>
      <c r="AW40" s="34" t="s">
        <v>220</v>
      </c>
      <c r="AX40" s="35" t="s">
        <v>203</v>
      </c>
      <c r="AY40" s="68">
        <f t="shared" si="19"/>
        <v>6</v>
      </c>
      <c r="AZ40" s="68">
        <f t="shared" si="20"/>
        <v>6</v>
      </c>
      <c r="BA40" s="68">
        <f t="shared" si="21"/>
        <v>6</v>
      </c>
      <c r="BB40" s="63"/>
      <c r="BC40" s="63"/>
      <c r="BD40" s="63"/>
      <c r="BE40" s="63"/>
      <c r="BF40" s="63"/>
      <c r="BG40" s="63"/>
      <c r="BH40" s="63"/>
    </row>
    <row r="41" s="7" customFormat="1" ht="20" customHeight="1" spans="1:60">
      <c r="A41" s="33"/>
      <c r="B41" s="34" t="s">
        <v>221</v>
      </c>
      <c r="C41" s="35" t="s">
        <v>166</v>
      </c>
      <c r="D41" s="34" t="s">
        <v>222</v>
      </c>
      <c r="E41" s="35" t="s">
        <v>203</v>
      </c>
      <c r="F41" s="36">
        <v>0.1</v>
      </c>
      <c r="G41" s="36">
        <v>0.1</v>
      </c>
      <c r="H41" s="36">
        <v>0.1</v>
      </c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8"/>
      <c r="V41" s="68"/>
      <c r="W41" s="68"/>
      <c r="X41" s="64"/>
      <c r="Y41" s="64"/>
      <c r="Z41" s="64"/>
      <c r="AA41" s="64"/>
      <c r="AB41" s="64"/>
      <c r="AC41" s="64"/>
      <c r="AD41" s="64"/>
      <c r="AE41" s="64"/>
      <c r="AF41" s="72" t="s">
        <v>206</v>
      </c>
      <c r="AG41" s="72" t="s">
        <v>166</v>
      </c>
      <c r="AH41" s="72" t="s">
        <v>222</v>
      </c>
      <c r="AI41" s="72" t="s">
        <v>221</v>
      </c>
      <c r="AJ41" s="73">
        <v>1.32</v>
      </c>
      <c r="AK41" s="73">
        <v>1.32</v>
      </c>
      <c r="AL41" s="73">
        <v>1.32</v>
      </c>
      <c r="AM41" s="63"/>
      <c r="AN41" s="63"/>
      <c r="AO41" s="63"/>
      <c r="AP41" s="63"/>
      <c r="AQ41" s="63"/>
      <c r="AR41" s="63"/>
      <c r="AS41" s="63"/>
      <c r="AT41" s="33"/>
      <c r="AU41" s="34" t="s">
        <v>221</v>
      </c>
      <c r="AV41" s="35" t="s">
        <v>166</v>
      </c>
      <c r="AW41" s="34" t="s">
        <v>222</v>
      </c>
      <c r="AX41" s="35" t="s">
        <v>203</v>
      </c>
      <c r="AY41" s="68">
        <f t="shared" si="19"/>
        <v>1.42</v>
      </c>
      <c r="AZ41" s="68">
        <f t="shared" si="20"/>
        <v>1.42</v>
      </c>
      <c r="BA41" s="68">
        <f t="shared" si="21"/>
        <v>1.42</v>
      </c>
      <c r="BB41" s="63"/>
      <c r="BC41" s="63"/>
      <c r="BD41" s="63"/>
      <c r="BE41" s="63"/>
      <c r="BF41" s="63"/>
      <c r="BG41" s="63"/>
      <c r="BH41" s="63"/>
    </row>
    <row r="42" s="7" customFormat="1" ht="20" customHeight="1" spans="1:60">
      <c r="A42" s="33"/>
      <c r="B42" s="34" t="s">
        <v>223</v>
      </c>
      <c r="C42" s="35" t="s">
        <v>166</v>
      </c>
      <c r="D42" s="34" t="s">
        <v>224</v>
      </c>
      <c r="E42" s="35" t="s">
        <v>203</v>
      </c>
      <c r="F42" s="36">
        <v>10</v>
      </c>
      <c r="G42" s="36">
        <v>10</v>
      </c>
      <c r="H42" s="36">
        <v>10</v>
      </c>
      <c r="I42" s="63"/>
      <c r="J42" s="63"/>
      <c r="K42" s="63"/>
      <c r="L42" s="63"/>
      <c r="M42" s="63"/>
      <c r="N42" s="63"/>
      <c r="O42" s="63"/>
      <c r="P42" s="64"/>
      <c r="Q42" s="63"/>
      <c r="R42" s="63"/>
      <c r="S42" s="63"/>
      <c r="T42" s="63"/>
      <c r="U42" s="68"/>
      <c r="V42" s="68"/>
      <c r="W42" s="68"/>
      <c r="X42" s="64"/>
      <c r="Y42" s="64"/>
      <c r="Z42" s="64"/>
      <c r="AA42" s="64"/>
      <c r="AB42" s="64"/>
      <c r="AC42" s="64"/>
      <c r="AD42" s="64"/>
      <c r="AE42" s="64"/>
      <c r="AF42" s="72" t="s">
        <v>206</v>
      </c>
      <c r="AG42" s="72" t="s">
        <v>166</v>
      </c>
      <c r="AH42" s="72" t="s">
        <v>224</v>
      </c>
      <c r="AI42" s="72" t="s">
        <v>223</v>
      </c>
      <c r="AJ42" s="73">
        <v>0.5025</v>
      </c>
      <c r="AK42" s="73">
        <v>0.5025</v>
      </c>
      <c r="AL42" s="73">
        <v>0.5025</v>
      </c>
      <c r="AM42" s="63"/>
      <c r="AN42" s="63"/>
      <c r="AO42" s="63"/>
      <c r="AP42" s="63"/>
      <c r="AQ42" s="63"/>
      <c r="AR42" s="63"/>
      <c r="AS42" s="63"/>
      <c r="AT42" s="33"/>
      <c r="AU42" s="34" t="s">
        <v>223</v>
      </c>
      <c r="AV42" s="35" t="s">
        <v>166</v>
      </c>
      <c r="AW42" s="34" t="s">
        <v>224</v>
      </c>
      <c r="AX42" s="35" t="s">
        <v>203</v>
      </c>
      <c r="AY42" s="68">
        <f t="shared" si="19"/>
        <v>10.5025</v>
      </c>
      <c r="AZ42" s="68">
        <f t="shared" si="20"/>
        <v>10.5025</v>
      </c>
      <c r="BA42" s="68">
        <f t="shared" si="21"/>
        <v>10.5025</v>
      </c>
      <c r="BB42" s="63"/>
      <c r="BC42" s="63"/>
      <c r="BD42" s="63"/>
      <c r="BE42" s="63"/>
      <c r="BF42" s="63"/>
      <c r="BG42" s="63"/>
      <c r="BH42" s="63"/>
    </row>
    <row r="43" s="7" customFormat="1" ht="20" customHeight="1" spans="1:60">
      <c r="A43" s="33"/>
      <c r="B43" s="34" t="s">
        <v>225</v>
      </c>
      <c r="C43" s="35" t="s">
        <v>166</v>
      </c>
      <c r="D43" s="34" t="s">
        <v>226</v>
      </c>
      <c r="E43" s="35" t="s">
        <v>203</v>
      </c>
      <c r="F43" s="36">
        <v>13.86</v>
      </c>
      <c r="G43" s="36">
        <v>13.86</v>
      </c>
      <c r="H43" s="36">
        <v>13.86</v>
      </c>
      <c r="I43" s="63"/>
      <c r="J43" s="63"/>
      <c r="K43" s="63"/>
      <c r="L43" s="63"/>
      <c r="M43" s="63"/>
      <c r="N43" s="63"/>
      <c r="O43" s="63"/>
      <c r="P43" s="64"/>
      <c r="Q43" s="72" t="s">
        <v>206</v>
      </c>
      <c r="R43" s="72" t="s">
        <v>166</v>
      </c>
      <c r="S43" s="72" t="s">
        <v>226</v>
      </c>
      <c r="T43" s="72" t="s">
        <v>207</v>
      </c>
      <c r="U43" s="73">
        <v>0.47</v>
      </c>
      <c r="V43" s="73">
        <v>0.47</v>
      </c>
      <c r="W43" s="73">
        <v>0.47</v>
      </c>
      <c r="X43" s="64"/>
      <c r="Y43" s="64"/>
      <c r="Z43" s="64"/>
      <c r="AA43" s="64"/>
      <c r="AB43" s="64"/>
      <c r="AC43" s="64"/>
      <c r="AD43" s="64"/>
      <c r="AE43" s="64"/>
      <c r="AF43" s="72" t="s">
        <v>206</v>
      </c>
      <c r="AG43" s="72" t="s">
        <v>166</v>
      </c>
      <c r="AH43" s="72" t="s">
        <v>226</v>
      </c>
      <c r="AI43" s="72" t="s">
        <v>207</v>
      </c>
      <c r="AJ43" s="73">
        <f t="shared" ref="AJ43:AL43" si="25">3.1575+1.66</f>
        <v>4.8175</v>
      </c>
      <c r="AK43" s="73">
        <f t="shared" si="25"/>
        <v>4.8175</v>
      </c>
      <c r="AL43" s="73">
        <f t="shared" si="25"/>
        <v>4.8175</v>
      </c>
      <c r="AM43" s="63"/>
      <c r="AN43" s="63"/>
      <c r="AO43" s="63"/>
      <c r="AP43" s="63"/>
      <c r="AQ43" s="63"/>
      <c r="AR43" s="63"/>
      <c r="AS43" s="63"/>
      <c r="AT43" s="33"/>
      <c r="AU43" s="34" t="s">
        <v>225</v>
      </c>
      <c r="AV43" s="35" t="s">
        <v>166</v>
      </c>
      <c r="AW43" s="34" t="s">
        <v>226</v>
      </c>
      <c r="AX43" s="35" t="s">
        <v>203</v>
      </c>
      <c r="AY43" s="68">
        <f t="shared" si="19"/>
        <v>18.2075</v>
      </c>
      <c r="AZ43" s="68">
        <f t="shared" si="20"/>
        <v>18.2075</v>
      </c>
      <c r="BA43" s="68">
        <f t="shared" si="21"/>
        <v>18.2075</v>
      </c>
      <c r="BB43" s="63"/>
      <c r="BC43" s="63"/>
      <c r="BD43" s="63"/>
      <c r="BE43" s="63"/>
      <c r="BF43" s="63"/>
      <c r="BG43" s="63"/>
      <c r="BH43" s="63"/>
    </row>
    <row r="44" s="7" customFormat="1" ht="20" customHeight="1" spans="1:60">
      <c r="A44" s="33"/>
      <c r="B44" s="34" t="s">
        <v>227</v>
      </c>
      <c r="C44" s="35" t="s">
        <v>166</v>
      </c>
      <c r="D44" s="34" t="s">
        <v>228</v>
      </c>
      <c r="E44" s="35" t="s">
        <v>203</v>
      </c>
      <c r="F44" s="36">
        <v>12.47</v>
      </c>
      <c r="G44" s="36">
        <v>12.47</v>
      </c>
      <c r="H44" s="36">
        <v>12.47</v>
      </c>
      <c r="I44" s="63"/>
      <c r="J44" s="63"/>
      <c r="K44" s="63"/>
      <c r="L44" s="63"/>
      <c r="M44" s="63"/>
      <c r="N44" s="63"/>
      <c r="O44" s="63"/>
      <c r="P44" s="63"/>
      <c r="Q44" s="72" t="s">
        <v>206</v>
      </c>
      <c r="R44" s="72" t="s">
        <v>166</v>
      </c>
      <c r="S44" s="72" t="s">
        <v>228</v>
      </c>
      <c r="T44" s="72" t="s">
        <v>207</v>
      </c>
      <c r="U44" s="73">
        <v>0.42</v>
      </c>
      <c r="V44" s="73">
        <v>0.42</v>
      </c>
      <c r="W44" s="73">
        <v>0.42</v>
      </c>
      <c r="X44" s="63"/>
      <c r="Y44" s="63"/>
      <c r="Z44" s="63"/>
      <c r="AA44" s="63"/>
      <c r="AB44" s="63"/>
      <c r="AC44" s="63"/>
      <c r="AD44" s="63"/>
      <c r="AE44" s="63"/>
      <c r="AF44" s="72" t="s">
        <v>206</v>
      </c>
      <c r="AG44" s="72" t="s">
        <v>166</v>
      </c>
      <c r="AH44" s="72" t="s">
        <v>228</v>
      </c>
      <c r="AI44" s="72" t="s">
        <v>207</v>
      </c>
      <c r="AJ44" s="73">
        <f t="shared" ref="AJ44:AL44" si="26">2.8425+1.49</f>
        <v>4.3325</v>
      </c>
      <c r="AK44" s="73">
        <f t="shared" si="26"/>
        <v>4.3325</v>
      </c>
      <c r="AL44" s="73">
        <f t="shared" si="26"/>
        <v>4.3325</v>
      </c>
      <c r="AM44" s="63"/>
      <c r="AN44" s="63"/>
      <c r="AO44" s="63"/>
      <c r="AP44" s="63"/>
      <c r="AQ44" s="63"/>
      <c r="AR44" s="63"/>
      <c r="AS44" s="63"/>
      <c r="AT44" s="33"/>
      <c r="AU44" s="34" t="s">
        <v>227</v>
      </c>
      <c r="AV44" s="35" t="s">
        <v>166</v>
      </c>
      <c r="AW44" s="34" t="s">
        <v>228</v>
      </c>
      <c r="AX44" s="35" t="s">
        <v>203</v>
      </c>
      <c r="AY44" s="68">
        <f t="shared" si="19"/>
        <v>16.3825</v>
      </c>
      <c r="AZ44" s="68">
        <f t="shared" si="20"/>
        <v>16.3825</v>
      </c>
      <c r="BA44" s="68">
        <f t="shared" si="21"/>
        <v>16.3825</v>
      </c>
      <c r="BB44" s="63"/>
      <c r="BC44" s="63"/>
      <c r="BD44" s="63"/>
      <c r="BE44" s="63"/>
      <c r="BF44" s="63"/>
      <c r="BG44" s="63"/>
      <c r="BH44" s="63"/>
    </row>
    <row r="45" s="7" customFormat="1" ht="24" customHeight="1" spans="1:60">
      <c r="A45" s="33"/>
      <c r="B45" s="34" t="s">
        <v>229</v>
      </c>
      <c r="C45" s="35" t="s">
        <v>166</v>
      </c>
      <c r="D45" s="34" t="s">
        <v>230</v>
      </c>
      <c r="E45" s="35" t="s">
        <v>203</v>
      </c>
      <c r="F45" s="36">
        <v>26.61</v>
      </c>
      <c r="G45" s="36">
        <v>26.61</v>
      </c>
      <c r="H45" s="36">
        <v>26.61</v>
      </c>
      <c r="I45" s="63"/>
      <c r="J45" s="63"/>
      <c r="K45" s="63"/>
      <c r="L45" s="63"/>
      <c r="M45" s="63"/>
      <c r="N45" s="63"/>
      <c r="O45" s="63"/>
      <c r="P45" s="63"/>
      <c r="Q45" s="72" t="s">
        <v>206</v>
      </c>
      <c r="R45" s="72" t="s">
        <v>166</v>
      </c>
      <c r="S45" s="72" t="s">
        <v>230</v>
      </c>
      <c r="T45" s="72" t="s">
        <v>229</v>
      </c>
      <c r="U45" s="36">
        <v>1.03</v>
      </c>
      <c r="V45" s="36">
        <v>1.03</v>
      </c>
      <c r="W45" s="36">
        <v>1.03</v>
      </c>
      <c r="X45" s="63"/>
      <c r="Y45" s="63"/>
      <c r="Z45" s="63"/>
      <c r="AA45" s="63"/>
      <c r="AB45" s="63"/>
      <c r="AC45" s="63"/>
      <c r="AD45" s="63"/>
      <c r="AE45" s="63"/>
      <c r="AF45" s="72" t="s">
        <v>206</v>
      </c>
      <c r="AG45" s="72" t="s">
        <v>166</v>
      </c>
      <c r="AH45" s="72" t="s">
        <v>230</v>
      </c>
      <c r="AI45" s="72" t="s">
        <v>229</v>
      </c>
      <c r="AJ45" s="73">
        <f t="shared" ref="AJ45:AL45" si="27">5.1</f>
        <v>5.1</v>
      </c>
      <c r="AK45" s="73">
        <f t="shared" si="27"/>
        <v>5.1</v>
      </c>
      <c r="AL45" s="73">
        <f t="shared" si="27"/>
        <v>5.1</v>
      </c>
      <c r="AM45" s="63"/>
      <c r="AN45" s="63"/>
      <c r="AO45" s="63"/>
      <c r="AP45" s="63"/>
      <c r="AQ45" s="63"/>
      <c r="AR45" s="63"/>
      <c r="AS45" s="63"/>
      <c r="AT45" s="33"/>
      <c r="AU45" s="34" t="s">
        <v>229</v>
      </c>
      <c r="AV45" s="35" t="s">
        <v>166</v>
      </c>
      <c r="AW45" s="34" t="s">
        <v>230</v>
      </c>
      <c r="AX45" s="35" t="s">
        <v>203</v>
      </c>
      <c r="AY45" s="68">
        <f t="shared" si="19"/>
        <v>30.68</v>
      </c>
      <c r="AZ45" s="68">
        <f t="shared" si="20"/>
        <v>30.68</v>
      </c>
      <c r="BA45" s="68">
        <f t="shared" si="21"/>
        <v>30.68</v>
      </c>
      <c r="BB45" s="63"/>
      <c r="BC45" s="63"/>
      <c r="BD45" s="63"/>
      <c r="BE45" s="63"/>
      <c r="BF45" s="63"/>
      <c r="BG45" s="63"/>
      <c r="BH45" s="63"/>
    </row>
    <row r="46" s="7" customFormat="1" ht="20" customHeight="1" spans="1:60">
      <c r="A46" s="33"/>
      <c r="B46" s="34" t="s">
        <v>231</v>
      </c>
      <c r="C46" s="35" t="s">
        <v>166</v>
      </c>
      <c r="D46" s="34" t="s">
        <v>232</v>
      </c>
      <c r="E46" s="35" t="s">
        <v>203</v>
      </c>
      <c r="F46" s="36">
        <v>2</v>
      </c>
      <c r="G46" s="36">
        <v>2</v>
      </c>
      <c r="H46" s="36">
        <v>2</v>
      </c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8"/>
      <c r="V46" s="68"/>
      <c r="W46" s="68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8"/>
      <c r="AK46" s="68"/>
      <c r="AL46" s="68"/>
      <c r="AM46" s="63"/>
      <c r="AN46" s="63"/>
      <c r="AO46" s="63"/>
      <c r="AP46" s="63"/>
      <c r="AQ46" s="63"/>
      <c r="AR46" s="63"/>
      <c r="AS46" s="63"/>
      <c r="AT46" s="33"/>
      <c r="AU46" s="34" t="s">
        <v>231</v>
      </c>
      <c r="AV46" s="35" t="s">
        <v>166</v>
      </c>
      <c r="AW46" s="34" t="s">
        <v>232</v>
      </c>
      <c r="AX46" s="35" t="s">
        <v>203</v>
      </c>
      <c r="AY46" s="68">
        <f t="shared" si="19"/>
        <v>2</v>
      </c>
      <c r="AZ46" s="68">
        <f t="shared" si="20"/>
        <v>2</v>
      </c>
      <c r="BA46" s="68">
        <f t="shared" si="21"/>
        <v>2</v>
      </c>
      <c r="BB46" s="63"/>
      <c r="BC46" s="63"/>
      <c r="BD46" s="63"/>
      <c r="BE46" s="63"/>
      <c r="BF46" s="63"/>
      <c r="BG46" s="63"/>
      <c r="BH46" s="63"/>
    </row>
    <row r="47" s="7" customFormat="1" ht="20" customHeight="1" spans="1:60">
      <c r="A47" s="33"/>
      <c r="B47" s="34" t="s">
        <v>233</v>
      </c>
      <c r="C47" s="35" t="s">
        <v>166</v>
      </c>
      <c r="D47" s="34" t="s">
        <v>234</v>
      </c>
      <c r="E47" s="35" t="s">
        <v>203</v>
      </c>
      <c r="F47" s="36">
        <v>60</v>
      </c>
      <c r="G47" s="36">
        <v>60</v>
      </c>
      <c r="H47" s="36">
        <v>60</v>
      </c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8"/>
      <c r="V47" s="68"/>
      <c r="W47" s="68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8"/>
      <c r="AK47" s="68"/>
      <c r="AL47" s="68"/>
      <c r="AM47" s="63"/>
      <c r="AN47" s="63"/>
      <c r="AO47" s="63"/>
      <c r="AP47" s="63"/>
      <c r="AQ47" s="63"/>
      <c r="AR47" s="63"/>
      <c r="AS47" s="63"/>
      <c r="AT47" s="33"/>
      <c r="AU47" s="34" t="s">
        <v>233</v>
      </c>
      <c r="AV47" s="35" t="s">
        <v>166</v>
      </c>
      <c r="AW47" s="34" t="s">
        <v>234</v>
      </c>
      <c r="AX47" s="35" t="s">
        <v>203</v>
      </c>
      <c r="AY47" s="68">
        <f t="shared" si="19"/>
        <v>60</v>
      </c>
      <c r="AZ47" s="68">
        <f t="shared" si="20"/>
        <v>60</v>
      </c>
      <c r="BA47" s="68">
        <f t="shared" si="21"/>
        <v>60</v>
      </c>
      <c r="BB47" s="63"/>
      <c r="BC47" s="63"/>
      <c r="BD47" s="63"/>
      <c r="BE47" s="63"/>
      <c r="BF47" s="63"/>
      <c r="BG47" s="63"/>
      <c r="BH47" s="63"/>
    </row>
    <row r="48" s="7" customFormat="1" ht="20" customHeight="1" spans="1:60">
      <c r="A48" s="33"/>
      <c r="B48" s="34" t="s">
        <v>204</v>
      </c>
      <c r="C48" s="35" t="s">
        <v>200</v>
      </c>
      <c r="D48" s="34" t="s">
        <v>205</v>
      </c>
      <c r="E48" s="35" t="s">
        <v>203</v>
      </c>
      <c r="F48" s="36">
        <v>33.06</v>
      </c>
      <c r="G48" s="36">
        <v>33.06</v>
      </c>
      <c r="H48" s="36">
        <v>33.06</v>
      </c>
      <c r="I48" s="63"/>
      <c r="J48" s="63"/>
      <c r="K48" s="63"/>
      <c r="L48" s="63"/>
      <c r="M48" s="63"/>
      <c r="N48" s="63"/>
      <c r="O48" s="63"/>
      <c r="P48" s="64"/>
      <c r="Q48" s="74"/>
      <c r="R48" s="75"/>
      <c r="S48" s="75"/>
      <c r="T48" s="75"/>
      <c r="U48" s="76"/>
      <c r="V48" s="76"/>
      <c r="W48" s="76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8"/>
      <c r="AK48" s="68"/>
      <c r="AL48" s="68"/>
      <c r="AM48" s="63"/>
      <c r="AN48" s="63"/>
      <c r="AO48" s="63"/>
      <c r="AP48" s="63"/>
      <c r="AQ48" s="63"/>
      <c r="AR48" s="63"/>
      <c r="AS48" s="63"/>
      <c r="AT48" s="33"/>
      <c r="AU48" s="34" t="s">
        <v>204</v>
      </c>
      <c r="AV48" s="35" t="s">
        <v>200</v>
      </c>
      <c r="AW48" s="34" t="s">
        <v>205</v>
      </c>
      <c r="AX48" s="35" t="s">
        <v>203</v>
      </c>
      <c r="AY48" s="68">
        <f t="shared" si="19"/>
        <v>33.06</v>
      </c>
      <c r="AZ48" s="68">
        <f t="shared" si="20"/>
        <v>33.06</v>
      </c>
      <c r="BA48" s="68">
        <f t="shared" si="21"/>
        <v>33.06</v>
      </c>
      <c r="BB48" s="63"/>
      <c r="BC48" s="63"/>
      <c r="BD48" s="63"/>
      <c r="BE48" s="63"/>
      <c r="BF48" s="63"/>
      <c r="BG48" s="63"/>
      <c r="BH48" s="63"/>
    </row>
    <row r="49" s="7" customFormat="1" ht="20" customHeight="1" spans="1:60">
      <c r="A49" s="33"/>
      <c r="B49" s="34" t="s">
        <v>216</v>
      </c>
      <c r="C49" s="35" t="s">
        <v>200</v>
      </c>
      <c r="D49" s="34" t="s">
        <v>217</v>
      </c>
      <c r="E49" s="35" t="s">
        <v>203</v>
      </c>
      <c r="F49" s="36">
        <v>0.5</v>
      </c>
      <c r="G49" s="36">
        <v>0.5</v>
      </c>
      <c r="H49" s="36">
        <v>0.5</v>
      </c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8"/>
      <c r="V49" s="68"/>
      <c r="W49" s="68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8"/>
      <c r="AK49" s="68"/>
      <c r="AL49" s="68"/>
      <c r="AM49" s="63"/>
      <c r="AN49" s="63"/>
      <c r="AO49" s="63"/>
      <c r="AP49" s="63"/>
      <c r="AQ49" s="63"/>
      <c r="AR49" s="63"/>
      <c r="AS49" s="63"/>
      <c r="AT49" s="33"/>
      <c r="AU49" s="34" t="s">
        <v>216</v>
      </c>
      <c r="AV49" s="35" t="s">
        <v>200</v>
      </c>
      <c r="AW49" s="34" t="s">
        <v>217</v>
      </c>
      <c r="AX49" s="35" t="s">
        <v>203</v>
      </c>
      <c r="AY49" s="68">
        <f t="shared" si="19"/>
        <v>0.5</v>
      </c>
      <c r="AZ49" s="68">
        <f t="shared" si="20"/>
        <v>0.5</v>
      </c>
      <c r="BA49" s="68">
        <f t="shared" si="21"/>
        <v>0.5</v>
      </c>
      <c r="BB49" s="63"/>
      <c r="BC49" s="63"/>
      <c r="BD49" s="63"/>
      <c r="BE49" s="63"/>
      <c r="BF49" s="63"/>
      <c r="BG49" s="63"/>
      <c r="BH49" s="63"/>
    </row>
    <row r="50" s="7" customFormat="1" ht="20" customHeight="1" spans="1:60">
      <c r="A50" s="33"/>
      <c r="B50" s="34" t="s">
        <v>225</v>
      </c>
      <c r="C50" s="35" t="s">
        <v>200</v>
      </c>
      <c r="D50" s="34" t="s">
        <v>226</v>
      </c>
      <c r="E50" s="35" t="s">
        <v>203</v>
      </c>
      <c r="F50" s="36">
        <v>3.9</v>
      </c>
      <c r="G50" s="36">
        <v>3.9</v>
      </c>
      <c r="H50" s="36">
        <v>3.9</v>
      </c>
      <c r="I50" s="63"/>
      <c r="J50" s="63"/>
      <c r="K50" s="63"/>
      <c r="L50" s="63"/>
      <c r="M50" s="63"/>
      <c r="N50" s="63"/>
      <c r="O50" s="63"/>
      <c r="P50" s="64"/>
      <c r="Q50" s="74"/>
      <c r="R50" s="75"/>
      <c r="S50" s="75"/>
      <c r="T50" s="75"/>
      <c r="U50" s="76"/>
      <c r="V50" s="76"/>
      <c r="W50" s="76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8"/>
      <c r="AK50" s="68"/>
      <c r="AL50" s="68"/>
      <c r="AM50" s="63"/>
      <c r="AN50" s="63"/>
      <c r="AO50" s="63"/>
      <c r="AP50" s="63"/>
      <c r="AQ50" s="63"/>
      <c r="AR50" s="63"/>
      <c r="AS50" s="63"/>
      <c r="AT50" s="33"/>
      <c r="AU50" s="34" t="s">
        <v>225</v>
      </c>
      <c r="AV50" s="35" t="s">
        <v>200</v>
      </c>
      <c r="AW50" s="34" t="s">
        <v>226</v>
      </c>
      <c r="AX50" s="35" t="s">
        <v>203</v>
      </c>
      <c r="AY50" s="68">
        <f t="shared" si="19"/>
        <v>3.9</v>
      </c>
      <c r="AZ50" s="68">
        <f t="shared" si="20"/>
        <v>3.9</v>
      </c>
      <c r="BA50" s="68">
        <f t="shared" si="21"/>
        <v>3.9</v>
      </c>
      <c r="BB50" s="63"/>
      <c r="BC50" s="63"/>
      <c r="BD50" s="63"/>
      <c r="BE50" s="63"/>
      <c r="BF50" s="63"/>
      <c r="BG50" s="63"/>
      <c r="BH50" s="63"/>
    </row>
    <row r="51" s="7" customFormat="1" ht="20" customHeight="1" spans="1:60">
      <c r="A51" s="33"/>
      <c r="B51" s="34" t="s">
        <v>227</v>
      </c>
      <c r="C51" s="35" t="s">
        <v>200</v>
      </c>
      <c r="D51" s="34" t="s">
        <v>228</v>
      </c>
      <c r="E51" s="35" t="s">
        <v>203</v>
      </c>
      <c r="F51" s="36">
        <v>3.51</v>
      </c>
      <c r="G51" s="36">
        <v>3.51</v>
      </c>
      <c r="H51" s="36">
        <v>3.51</v>
      </c>
      <c r="I51" s="63"/>
      <c r="J51" s="63"/>
      <c r="K51" s="63"/>
      <c r="L51" s="63"/>
      <c r="M51" s="63"/>
      <c r="N51" s="63"/>
      <c r="O51" s="63"/>
      <c r="P51" s="64"/>
      <c r="Q51" s="74"/>
      <c r="R51" s="75"/>
      <c r="S51" s="75"/>
      <c r="T51" s="75"/>
      <c r="U51" s="76"/>
      <c r="V51" s="76"/>
      <c r="W51" s="76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8"/>
      <c r="AK51" s="68"/>
      <c r="AL51" s="68"/>
      <c r="AM51" s="63"/>
      <c r="AN51" s="63"/>
      <c r="AO51" s="63"/>
      <c r="AP51" s="63"/>
      <c r="AQ51" s="63"/>
      <c r="AR51" s="63"/>
      <c r="AS51" s="63"/>
      <c r="AT51" s="33"/>
      <c r="AU51" s="34" t="s">
        <v>227</v>
      </c>
      <c r="AV51" s="35" t="s">
        <v>200</v>
      </c>
      <c r="AW51" s="34" t="s">
        <v>228</v>
      </c>
      <c r="AX51" s="35" t="s">
        <v>203</v>
      </c>
      <c r="AY51" s="68">
        <f t="shared" si="19"/>
        <v>3.51</v>
      </c>
      <c r="AZ51" s="68">
        <f t="shared" si="20"/>
        <v>3.51</v>
      </c>
      <c r="BA51" s="68">
        <f t="shared" si="21"/>
        <v>3.51</v>
      </c>
      <c r="BB51" s="63"/>
      <c r="BC51" s="63"/>
      <c r="BD51" s="63"/>
      <c r="BE51" s="63"/>
      <c r="BF51" s="63"/>
      <c r="BG51" s="63"/>
      <c r="BH51" s="63"/>
    </row>
    <row r="52" s="7" customFormat="1" ht="20" customHeight="1" spans="1:60">
      <c r="A52" s="33"/>
      <c r="B52" s="34" t="s">
        <v>233</v>
      </c>
      <c r="C52" s="35" t="s">
        <v>200</v>
      </c>
      <c r="D52" s="34" t="s">
        <v>234</v>
      </c>
      <c r="E52" s="35" t="s">
        <v>203</v>
      </c>
      <c r="F52" s="36">
        <v>1.4</v>
      </c>
      <c r="G52" s="36">
        <v>1.4</v>
      </c>
      <c r="H52" s="36">
        <v>1.4</v>
      </c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8"/>
      <c r="V52" s="68"/>
      <c r="W52" s="68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8"/>
      <c r="AK52" s="68"/>
      <c r="AL52" s="68"/>
      <c r="AM52" s="63"/>
      <c r="AN52" s="63"/>
      <c r="AO52" s="63"/>
      <c r="AP52" s="63"/>
      <c r="AQ52" s="63"/>
      <c r="AR52" s="63"/>
      <c r="AS52" s="63"/>
      <c r="AT52" s="33"/>
      <c r="AU52" s="34" t="s">
        <v>233</v>
      </c>
      <c r="AV52" s="35" t="s">
        <v>200</v>
      </c>
      <c r="AW52" s="34" t="s">
        <v>234</v>
      </c>
      <c r="AX52" s="35" t="s">
        <v>203</v>
      </c>
      <c r="AY52" s="68">
        <f t="shared" si="19"/>
        <v>1.4</v>
      </c>
      <c r="AZ52" s="68">
        <f t="shared" si="20"/>
        <v>1.4</v>
      </c>
      <c r="BA52" s="68">
        <f t="shared" si="21"/>
        <v>1.4</v>
      </c>
      <c r="BB52" s="63"/>
      <c r="BC52" s="63"/>
      <c r="BD52" s="63"/>
      <c r="BE52" s="63"/>
      <c r="BF52" s="63"/>
      <c r="BG52" s="63"/>
      <c r="BH52" s="63"/>
    </row>
    <row r="53" s="7" customFormat="1" ht="30" customHeight="1" spans="1:60">
      <c r="A53" s="33"/>
      <c r="B53" s="42" t="s">
        <v>235</v>
      </c>
      <c r="C53" s="35"/>
      <c r="D53" s="34"/>
      <c r="E53" s="35"/>
      <c r="F53" s="43">
        <f t="shared" ref="F53:H53" si="28">SUM(F54:F59)</f>
        <v>112.99</v>
      </c>
      <c r="G53" s="43">
        <f t="shared" si="28"/>
        <v>112.99</v>
      </c>
      <c r="H53" s="43">
        <f t="shared" si="28"/>
        <v>112.99</v>
      </c>
      <c r="I53" s="63"/>
      <c r="J53" s="63"/>
      <c r="K53" s="63"/>
      <c r="L53" s="63"/>
      <c r="M53" s="63"/>
      <c r="N53" s="63"/>
      <c r="O53" s="63"/>
      <c r="P53" s="64"/>
      <c r="Q53" s="67"/>
      <c r="R53" s="63"/>
      <c r="S53" s="63"/>
      <c r="T53" s="63"/>
      <c r="U53" s="47"/>
      <c r="V53" s="47"/>
      <c r="W53" s="47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8"/>
      <c r="AK53" s="68"/>
      <c r="AL53" s="68"/>
      <c r="AM53" s="63"/>
      <c r="AN53" s="63"/>
      <c r="AO53" s="63"/>
      <c r="AP53" s="63"/>
      <c r="AQ53" s="63"/>
      <c r="AR53" s="63"/>
      <c r="AS53" s="63"/>
      <c r="AT53" s="33"/>
      <c r="AU53" s="42" t="s">
        <v>235</v>
      </c>
      <c r="AV53" s="35"/>
      <c r="AW53" s="34"/>
      <c r="AX53" s="35"/>
      <c r="AY53" s="60">
        <f t="shared" ref="AY53:BA53" si="29">SUM(AY54:AY59)</f>
        <v>112.99</v>
      </c>
      <c r="AZ53" s="60">
        <f t="shared" si="29"/>
        <v>112.99</v>
      </c>
      <c r="BA53" s="60">
        <f t="shared" si="29"/>
        <v>112.99</v>
      </c>
      <c r="BB53" s="63"/>
      <c r="BC53" s="63"/>
      <c r="BD53" s="63"/>
      <c r="BE53" s="63"/>
      <c r="BF53" s="63"/>
      <c r="BG53" s="63"/>
      <c r="BH53" s="63"/>
    </row>
    <row r="54" s="7" customFormat="1" ht="20" customHeight="1" spans="1:60">
      <c r="A54" s="33"/>
      <c r="B54" s="34" t="s">
        <v>236</v>
      </c>
      <c r="C54" s="34" t="s">
        <v>237</v>
      </c>
      <c r="D54" s="34" t="s">
        <v>238</v>
      </c>
      <c r="E54" s="35" t="s">
        <v>235</v>
      </c>
      <c r="F54" s="44">
        <v>10.15</v>
      </c>
      <c r="G54" s="44">
        <v>10.15</v>
      </c>
      <c r="H54" s="44">
        <v>10.15</v>
      </c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8"/>
      <c r="V54" s="68"/>
      <c r="W54" s="68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8"/>
      <c r="AK54" s="68"/>
      <c r="AL54" s="68"/>
      <c r="AM54" s="63"/>
      <c r="AN54" s="63"/>
      <c r="AO54" s="63"/>
      <c r="AP54" s="63"/>
      <c r="AQ54" s="63"/>
      <c r="AR54" s="63"/>
      <c r="AS54" s="63"/>
      <c r="AT54" s="33"/>
      <c r="AU54" s="34" t="s">
        <v>236</v>
      </c>
      <c r="AV54" s="34" t="s">
        <v>237</v>
      </c>
      <c r="AW54" s="34" t="s">
        <v>238</v>
      </c>
      <c r="AX54" s="35" t="s">
        <v>235</v>
      </c>
      <c r="AY54" s="68">
        <f t="shared" ref="AY54:AY59" si="30">F54-U54+AJ54</f>
        <v>10.15</v>
      </c>
      <c r="AZ54" s="68">
        <f t="shared" ref="AZ54:AZ59" si="31">G54-V54+AK54</f>
        <v>10.15</v>
      </c>
      <c r="BA54" s="68">
        <f t="shared" ref="BA54:BA59" si="32">H54-W54+AL54</f>
        <v>10.15</v>
      </c>
      <c r="BB54" s="63"/>
      <c r="BC54" s="63"/>
      <c r="BD54" s="63"/>
      <c r="BE54" s="63"/>
      <c r="BF54" s="63"/>
      <c r="BG54" s="63"/>
      <c r="BH54" s="63"/>
    </row>
    <row r="55" s="7" customFormat="1" ht="20" customHeight="1" spans="1:60">
      <c r="A55" s="33"/>
      <c r="B55" s="34" t="s">
        <v>239</v>
      </c>
      <c r="C55" s="34" t="s">
        <v>237</v>
      </c>
      <c r="D55" s="34" t="s">
        <v>240</v>
      </c>
      <c r="E55" s="35" t="s">
        <v>235</v>
      </c>
      <c r="F55" s="44">
        <v>14.15</v>
      </c>
      <c r="G55" s="44">
        <v>14.15</v>
      </c>
      <c r="H55" s="44">
        <v>14.15</v>
      </c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8"/>
      <c r="V55" s="68"/>
      <c r="W55" s="68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8"/>
      <c r="AK55" s="68"/>
      <c r="AL55" s="68"/>
      <c r="AM55" s="63"/>
      <c r="AN55" s="63"/>
      <c r="AO55" s="63"/>
      <c r="AP55" s="63"/>
      <c r="AQ55" s="63"/>
      <c r="AR55" s="63"/>
      <c r="AS55" s="63"/>
      <c r="AT55" s="33"/>
      <c r="AU55" s="34" t="s">
        <v>239</v>
      </c>
      <c r="AV55" s="34" t="s">
        <v>237</v>
      </c>
      <c r="AW55" s="34" t="s">
        <v>240</v>
      </c>
      <c r="AX55" s="35" t="s">
        <v>235</v>
      </c>
      <c r="AY55" s="68">
        <f t="shared" si="30"/>
        <v>14.15</v>
      </c>
      <c r="AZ55" s="68">
        <f t="shared" si="31"/>
        <v>14.15</v>
      </c>
      <c r="BA55" s="68">
        <f t="shared" si="32"/>
        <v>14.15</v>
      </c>
      <c r="BB55" s="63"/>
      <c r="BC55" s="63"/>
      <c r="BD55" s="63"/>
      <c r="BE55" s="63"/>
      <c r="BF55" s="63"/>
      <c r="BG55" s="63"/>
      <c r="BH55" s="63"/>
    </row>
    <row r="56" s="7" customFormat="1" ht="20" customHeight="1" spans="1:60">
      <c r="A56" s="33"/>
      <c r="B56" s="34" t="s">
        <v>241</v>
      </c>
      <c r="C56" s="34" t="s">
        <v>237</v>
      </c>
      <c r="D56" s="34" t="s">
        <v>242</v>
      </c>
      <c r="E56" s="35" t="s">
        <v>235</v>
      </c>
      <c r="F56" s="44">
        <v>70.95</v>
      </c>
      <c r="G56" s="44">
        <v>70.95</v>
      </c>
      <c r="H56" s="44">
        <v>70.95</v>
      </c>
      <c r="I56" s="63"/>
      <c r="J56" s="63"/>
      <c r="K56" s="63"/>
      <c r="L56" s="63"/>
      <c r="M56" s="63"/>
      <c r="N56" s="63"/>
      <c r="O56" s="63"/>
      <c r="P56" s="64"/>
      <c r="Q56" s="74"/>
      <c r="R56" s="74"/>
      <c r="S56" s="75"/>
      <c r="T56" s="75"/>
      <c r="U56" s="76"/>
      <c r="V56" s="76"/>
      <c r="W56" s="76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8"/>
      <c r="AK56" s="68"/>
      <c r="AL56" s="68"/>
      <c r="AM56" s="63"/>
      <c r="AN56" s="63"/>
      <c r="AO56" s="63"/>
      <c r="AP56" s="63"/>
      <c r="AQ56" s="63"/>
      <c r="AR56" s="63"/>
      <c r="AS56" s="63"/>
      <c r="AT56" s="33"/>
      <c r="AU56" s="34" t="s">
        <v>241</v>
      </c>
      <c r="AV56" s="34" t="s">
        <v>237</v>
      </c>
      <c r="AW56" s="34" t="s">
        <v>242</v>
      </c>
      <c r="AX56" s="35" t="s">
        <v>235</v>
      </c>
      <c r="AY56" s="68">
        <f t="shared" si="30"/>
        <v>70.95</v>
      </c>
      <c r="AZ56" s="68">
        <f t="shared" si="31"/>
        <v>70.95</v>
      </c>
      <c r="BA56" s="68">
        <f t="shared" si="32"/>
        <v>70.95</v>
      </c>
      <c r="BB56" s="63"/>
      <c r="BC56" s="63"/>
      <c r="BD56" s="63"/>
      <c r="BE56" s="63"/>
      <c r="BF56" s="63"/>
      <c r="BG56" s="63"/>
      <c r="BH56" s="63"/>
    </row>
    <row r="57" s="7" customFormat="1" ht="24" customHeight="1" spans="1:60">
      <c r="A57" s="33"/>
      <c r="B57" s="33" t="s">
        <v>243</v>
      </c>
      <c r="C57" s="34" t="s">
        <v>237</v>
      </c>
      <c r="D57" s="33" t="s">
        <v>244</v>
      </c>
      <c r="E57" s="35" t="s">
        <v>235</v>
      </c>
      <c r="F57" s="44">
        <v>9.18</v>
      </c>
      <c r="G57" s="44">
        <v>9.18</v>
      </c>
      <c r="H57" s="44">
        <v>9.18</v>
      </c>
      <c r="I57" s="63"/>
      <c r="J57" s="63"/>
      <c r="K57" s="63"/>
      <c r="L57" s="63"/>
      <c r="M57" s="63"/>
      <c r="N57" s="63"/>
      <c r="O57" s="63"/>
      <c r="P57" s="64"/>
      <c r="Q57" s="74"/>
      <c r="R57" s="74"/>
      <c r="S57" s="75"/>
      <c r="T57" s="75"/>
      <c r="U57" s="76"/>
      <c r="V57" s="76"/>
      <c r="W57" s="76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8"/>
      <c r="AK57" s="68"/>
      <c r="AL57" s="68"/>
      <c r="AM57" s="63"/>
      <c r="AN57" s="63"/>
      <c r="AO57" s="63"/>
      <c r="AP57" s="63"/>
      <c r="AQ57" s="63"/>
      <c r="AR57" s="63"/>
      <c r="AS57" s="63"/>
      <c r="AT57" s="33"/>
      <c r="AU57" s="33" t="s">
        <v>243</v>
      </c>
      <c r="AV57" s="34" t="s">
        <v>237</v>
      </c>
      <c r="AW57" s="33" t="s">
        <v>244</v>
      </c>
      <c r="AX57" s="35" t="s">
        <v>235</v>
      </c>
      <c r="AY57" s="68">
        <f t="shared" si="30"/>
        <v>9.18</v>
      </c>
      <c r="AZ57" s="68">
        <f t="shared" si="31"/>
        <v>9.18</v>
      </c>
      <c r="BA57" s="68">
        <f t="shared" si="32"/>
        <v>9.18</v>
      </c>
      <c r="BB57" s="63"/>
      <c r="BC57" s="63"/>
      <c r="BD57" s="63"/>
      <c r="BE57" s="63"/>
      <c r="BF57" s="63"/>
      <c r="BG57" s="63"/>
      <c r="BH57" s="63"/>
    </row>
    <row r="58" s="7" customFormat="1" ht="20" customHeight="1" spans="1:60">
      <c r="A58" s="33"/>
      <c r="B58" s="34" t="s">
        <v>241</v>
      </c>
      <c r="C58" s="34" t="s">
        <v>245</v>
      </c>
      <c r="D58" s="34" t="s">
        <v>242</v>
      </c>
      <c r="E58" s="35" t="s">
        <v>246</v>
      </c>
      <c r="F58" s="45">
        <v>7.61</v>
      </c>
      <c r="G58" s="45">
        <v>7.61</v>
      </c>
      <c r="H58" s="45">
        <v>7.61</v>
      </c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8"/>
      <c r="V58" s="68"/>
      <c r="W58" s="68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8"/>
      <c r="AK58" s="68"/>
      <c r="AL58" s="68"/>
      <c r="AM58" s="63"/>
      <c r="AN58" s="63"/>
      <c r="AO58" s="63"/>
      <c r="AP58" s="63"/>
      <c r="AQ58" s="63"/>
      <c r="AR58" s="63"/>
      <c r="AS58" s="63"/>
      <c r="AT58" s="33"/>
      <c r="AU58" s="34" t="s">
        <v>241</v>
      </c>
      <c r="AV58" s="34" t="s">
        <v>245</v>
      </c>
      <c r="AW58" s="34" t="s">
        <v>242</v>
      </c>
      <c r="AX58" s="35" t="s">
        <v>246</v>
      </c>
      <c r="AY58" s="68">
        <f t="shared" si="30"/>
        <v>7.61</v>
      </c>
      <c r="AZ58" s="68">
        <f t="shared" si="31"/>
        <v>7.61</v>
      </c>
      <c r="BA58" s="68">
        <f t="shared" si="32"/>
        <v>7.61</v>
      </c>
      <c r="BB58" s="63"/>
      <c r="BC58" s="63"/>
      <c r="BD58" s="63"/>
      <c r="BE58" s="63"/>
      <c r="BF58" s="63"/>
      <c r="BG58" s="63"/>
      <c r="BH58" s="63"/>
    </row>
    <row r="59" s="7" customFormat="1" ht="22" customHeight="1" spans="1:60">
      <c r="A59" s="33"/>
      <c r="B59" s="33" t="s">
        <v>243</v>
      </c>
      <c r="C59" s="34" t="s">
        <v>245</v>
      </c>
      <c r="D59" s="33" t="s">
        <v>244</v>
      </c>
      <c r="E59" s="35" t="s">
        <v>246</v>
      </c>
      <c r="F59" s="45">
        <v>0.950000000000001</v>
      </c>
      <c r="G59" s="45">
        <v>0.950000000000001</v>
      </c>
      <c r="H59" s="45">
        <v>0.950000000000001</v>
      </c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8"/>
      <c r="V59" s="68"/>
      <c r="W59" s="68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8"/>
      <c r="AK59" s="68"/>
      <c r="AL59" s="68"/>
      <c r="AM59" s="63"/>
      <c r="AN59" s="63"/>
      <c r="AO59" s="63"/>
      <c r="AP59" s="63"/>
      <c r="AQ59" s="63"/>
      <c r="AR59" s="63"/>
      <c r="AS59" s="63"/>
      <c r="AT59" s="33"/>
      <c r="AU59" s="33" t="s">
        <v>243</v>
      </c>
      <c r="AV59" s="34" t="s">
        <v>245</v>
      </c>
      <c r="AW59" s="33" t="s">
        <v>244</v>
      </c>
      <c r="AX59" s="35" t="s">
        <v>246</v>
      </c>
      <c r="AY59" s="68">
        <f t="shared" si="30"/>
        <v>0.950000000000001</v>
      </c>
      <c r="AZ59" s="68">
        <f t="shared" si="31"/>
        <v>0.950000000000001</v>
      </c>
      <c r="BA59" s="68">
        <f t="shared" si="32"/>
        <v>0.950000000000001</v>
      </c>
      <c r="BB59" s="63"/>
      <c r="BC59" s="63"/>
      <c r="BD59" s="63"/>
      <c r="BE59" s="63"/>
      <c r="BF59" s="63"/>
      <c r="BG59" s="63"/>
      <c r="BH59" s="63"/>
    </row>
    <row r="60" s="5" customFormat="1" ht="20" customHeight="1" spans="1:60">
      <c r="A60" s="46"/>
      <c r="B60" s="46" t="s">
        <v>247</v>
      </c>
      <c r="C60" s="46"/>
      <c r="D60" s="46"/>
      <c r="E60" s="46"/>
      <c r="F60" s="47">
        <f>SUM(F61:F94)</f>
        <v>7010</v>
      </c>
      <c r="G60" s="47">
        <f>SUM(G61:G94)</f>
        <v>7010</v>
      </c>
      <c r="H60" s="47">
        <f>SUM(H61:H94)</f>
        <v>7010</v>
      </c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47"/>
      <c r="V60" s="47"/>
      <c r="W60" s="47"/>
      <c r="X60" s="66"/>
      <c r="Y60" s="66"/>
      <c r="Z60" s="66"/>
      <c r="AA60" s="66"/>
      <c r="AB60" s="66"/>
      <c r="AC60" s="66"/>
      <c r="AD60" s="66"/>
      <c r="AE60" s="66" t="s">
        <v>55</v>
      </c>
      <c r="AF60" s="66" t="s">
        <v>247</v>
      </c>
      <c r="AG60" s="66"/>
      <c r="AH60" s="66"/>
      <c r="AI60" s="66"/>
      <c r="AJ60" s="47">
        <f t="shared" ref="AJ60:AL60" si="33">SUM(AJ61:AJ94)</f>
        <v>320</v>
      </c>
      <c r="AK60" s="47">
        <f t="shared" si="33"/>
        <v>320</v>
      </c>
      <c r="AL60" s="47">
        <f t="shared" si="33"/>
        <v>320</v>
      </c>
      <c r="AM60" s="66"/>
      <c r="AN60" s="66"/>
      <c r="AO60" s="66"/>
      <c r="AP60" s="66"/>
      <c r="AQ60" s="66"/>
      <c r="AR60" s="66"/>
      <c r="AS60" s="66"/>
      <c r="AT60" s="66" t="s">
        <v>55</v>
      </c>
      <c r="AU60" s="66" t="s">
        <v>247</v>
      </c>
      <c r="AV60" s="66"/>
      <c r="AW60" s="66"/>
      <c r="AX60" s="66"/>
      <c r="AY60" s="66">
        <f t="shared" ref="AY60:BA60" si="34">SUM(AY61:AY94)</f>
        <v>7330</v>
      </c>
      <c r="AZ60" s="66">
        <f t="shared" si="34"/>
        <v>7330</v>
      </c>
      <c r="BA60" s="66">
        <f t="shared" si="34"/>
        <v>7330</v>
      </c>
      <c r="BB60" s="66"/>
      <c r="BC60" s="66"/>
      <c r="BD60" s="66"/>
      <c r="BE60" s="66"/>
      <c r="BF60" s="66"/>
      <c r="BG60" s="66"/>
      <c r="BH60" s="66"/>
    </row>
    <row r="61" s="7" customFormat="1" ht="16" customHeight="1" spans="1:60">
      <c r="A61" s="33"/>
      <c r="B61" s="48" t="s">
        <v>248</v>
      </c>
      <c r="C61" s="33" t="s">
        <v>249</v>
      </c>
      <c r="D61" s="48" t="s">
        <v>250</v>
      </c>
      <c r="E61" s="48" t="s">
        <v>207</v>
      </c>
      <c r="F61" s="49">
        <v>610</v>
      </c>
      <c r="G61" s="49">
        <v>610</v>
      </c>
      <c r="H61" s="49">
        <v>610</v>
      </c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8"/>
      <c r="V61" s="68"/>
      <c r="W61" s="68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8"/>
      <c r="AK61" s="68"/>
      <c r="AL61" s="68"/>
      <c r="AM61" s="63"/>
      <c r="AN61" s="63"/>
      <c r="AO61" s="63"/>
      <c r="AP61" s="63"/>
      <c r="AQ61" s="63"/>
      <c r="AR61" s="63"/>
      <c r="AS61" s="63"/>
      <c r="AT61" s="33"/>
      <c r="AU61" s="48" t="s">
        <v>248</v>
      </c>
      <c r="AV61" s="33" t="s">
        <v>249</v>
      </c>
      <c r="AW61" s="48" t="s">
        <v>250</v>
      </c>
      <c r="AX61" s="48" t="s">
        <v>207</v>
      </c>
      <c r="AY61" s="68">
        <f t="shared" ref="AY61:AY73" si="35">F61-U61+AJ61</f>
        <v>610</v>
      </c>
      <c r="AZ61" s="68">
        <f t="shared" ref="AZ61:AZ73" si="36">G61-V61+AK61</f>
        <v>610</v>
      </c>
      <c r="BA61" s="68">
        <f t="shared" ref="BA61:BA73" si="37">H61-W61+AL61</f>
        <v>610</v>
      </c>
      <c r="BB61" s="63"/>
      <c r="BC61" s="63"/>
      <c r="BD61" s="63"/>
      <c r="BE61" s="63"/>
      <c r="BF61" s="63"/>
      <c r="BG61" s="63"/>
      <c r="BH61" s="63"/>
    </row>
    <row r="62" s="7" customFormat="1" ht="16" customHeight="1" spans="1:60">
      <c r="A62" s="33"/>
      <c r="B62" s="48"/>
      <c r="C62" s="33"/>
      <c r="D62" s="48" t="s">
        <v>216</v>
      </c>
      <c r="E62" s="48" t="s">
        <v>207</v>
      </c>
      <c r="F62" s="49">
        <v>10</v>
      </c>
      <c r="G62" s="49">
        <v>10</v>
      </c>
      <c r="H62" s="49">
        <v>10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78"/>
      <c r="V62" s="78"/>
      <c r="W62" s="78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78"/>
      <c r="AK62" s="78"/>
      <c r="AL62" s="78"/>
      <c r="AM62" s="33"/>
      <c r="AN62" s="33"/>
      <c r="AO62" s="33"/>
      <c r="AP62" s="33"/>
      <c r="AQ62" s="33"/>
      <c r="AR62" s="33"/>
      <c r="AS62" s="33"/>
      <c r="AT62" s="33"/>
      <c r="AU62" s="48"/>
      <c r="AV62" s="33"/>
      <c r="AW62" s="48" t="s">
        <v>216</v>
      </c>
      <c r="AX62" s="48" t="s">
        <v>207</v>
      </c>
      <c r="AY62" s="68">
        <f t="shared" si="35"/>
        <v>10</v>
      </c>
      <c r="AZ62" s="68">
        <f t="shared" si="36"/>
        <v>10</v>
      </c>
      <c r="BA62" s="68">
        <f t="shared" si="37"/>
        <v>10</v>
      </c>
      <c r="BB62" s="33"/>
      <c r="BC62" s="33"/>
      <c r="BD62" s="33"/>
      <c r="BE62" s="33"/>
      <c r="BF62" s="33"/>
      <c r="BG62" s="33"/>
      <c r="BH62" s="33"/>
    </row>
    <row r="63" s="7" customFormat="1" ht="34" customHeight="1" spans="1:60">
      <c r="A63" s="33"/>
      <c r="B63" s="48" t="s">
        <v>251</v>
      </c>
      <c r="C63" s="33" t="s">
        <v>249</v>
      </c>
      <c r="D63" s="48" t="s">
        <v>252</v>
      </c>
      <c r="E63" s="48" t="s">
        <v>253</v>
      </c>
      <c r="F63" s="49">
        <v>1520</v>
      </c>
      <c r="G63" s="49">
        <v>1520</v>
      </c>
      <c r="H63" s="49">
        <v>1520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78"/>
      <c r="V63" s="78"/>
      <c r="W63" s="78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78"/>
      <c r="AK63" s="78"/>
      <c r="AL63" s="78"/>
      <c r="AM63" s="33"/>
      <c r="AN63" s="33"/>
      <c r="AO63" s="33"/>
      <c r="AP63" s="33"/>
      <c r="AQ63" s="33"/>
      <c r="AR63" s="33"/>
      <c r="AS63" s="33"/>
      <c r="AT63" s="33"/>
      <c r="AU63" s="48" t="s">
        <v>251</v>
      </c>
      <c r="AV63" s="33" t="s">
        <v>249</v>
      </c>
      <c r="AW63" s="48" t="s">
        <v>252</v>
      </c>
      <c r="AX63" s="48" t="s">
        <v>253</v>
      </c>
      <c r="AY63" s="68">
        <f t="shared" si="35"/>
        <v>1520</v>
      </c>
      <c r="AZ63" s="68">
        <f t="shared" si="36"/>
        <v>1520</v>
      </c>
      <c r="BA63" s="68">
        <f t="shared" si="37"/>
        <v>1520</v>
      </c>
      <c r="BB63" s="33"/>
      <c r="BC63" s="33"/>
      <c r="BD63" s="33"/>
      <c r="BE63" s="33"/>
      <c r="BF63" s="33"/>
      <c r="BG63" s="33"/>
      <c r="BH63" s="33"/>
    </row>
    <row r="64" s="7" customFormat="1" customHeight="1" spans="1:60">
      <c r="A64" s="33"/>
      <c r="B64" s="48" t="s">
        <v>254</v>
      </c>
      <c r="C64" s="33" t="s">
        <v>249</v>
      </c>
      <c r="D64" s="48" t="s">
        <v>204</v>
      </c>
      <c r="E64" s="48" t="s">
        <v>207</v>
      </c>
      <c r="F64" s="49">
        <v>270</v>
      </c>
      <c r="G64" s="49">
        <v>270</v>
      </c>
      <c r="H64" s="49">
        <v>270</v>
      </c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78"/>
      <c r="V64" s="78"/>
      <c r="W64" s="78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78"/>
      <c r="AK64" s="78"/>
      <c r="AL64" s="78"/>
      <c r="AM64" s="33"/>
      <c r="AN64" s="33"/>
      <c r="AO64" s="33"/>
      <c r="AP64" s="33"/>
      <c r="AQ64" s="33"/>
      <c r="AR64" s="33"/>
      <c r="AS64" s="33"/>
      <c r="AT64" s="33"/>
      <c r="AU64" s="48" t="s">
        <v>254</v>
      </c>
      <c r="AV64" s="33" t="s">
        <v>249</v>
      </c>
      <c r="AW64" s="48" t="s">
        <v>204</v>
      </c>
      <c r="AX64" s="48" t="s">
        <v>207</v>
      </c>
      <c r="AY64" s="68">
        <f t="shared" si="35"/>
        <v>270</v>
      </c>
      <c r="AZ64" s="68">
        <f t="shared" si="36"/>
        <v>270</v>
      </c>
      <c r="BA64" s="68">
        <f t="shared" si="37"/>
        <v>270</v>
      </c>
      <c r="BB64" s="33"/>
      <c r="BC64" s="33"/>
      <c r="BD64" s="33"/>
      <c r="BE64" s="33"/>
      <c r="BF64" s="33"/>
      <c r="BG64" s="33"/>
      <c r="BH64" s="33"/>
    </row>
    <row r="65" s="7" customFormat="1" customHeight="1" spans="1:60">
      <c r="A65" s="33"/>
      <c r="B65" s="48"/>
      <c r="C65" s="33"/>
      <c r="D65" s="48" t="s">
        <v>250</v>
      </c>
      <c r="E65" s="48" t="s">
        <v>207</v>
      </c>
      <c r="F65" s="49">
        <v>20</v>
      </c>
      <c r="G65" s="49">
        <v>20</v>
      </c>
      <c r="H65" s="49">
        <v>20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78"/>
      <c r="V65" s="78"/>
      <c r="W65" s="78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78"/>
      <c r="AK65" s="78"/>
      <c r="AL65" s="78"/>
      <c r="AM65" s="33"/>
      <c r="AN65" s="33"/>
      <c r="AO65" s="33"/>
      <c r="AP65" s="33"/>
      <c r="AQ65" s="33"/>
      <c r="AR65" s="33"/>
      <c r="AS65" s="33"/>
      <c r="AT65" s="33"/>
      <c r="AU65" s="48"/>
      <c r="AV65" s="33"/>
      <c r="AW65" s="48" t="s">
        <v>250</v>
      </c>
      <c r="AX65" s="48" t="s">
        <v>207</v>
      </c>
      <c r="AY65" s="68">
        <f t="shared" si="35"/>
        <v>20</v>
      </c>
      <c r="AZ65" s="68">
        <f t="shared" si="36"/>
        <v>20</v>
      </c>
      <c r="BA65" s="68">
        <f t="shared" si="37"/>
        <v>20</v>
      </c>
      <c r="BB65" s="33"/>
      <c r="BC65" s="33"/>
      <c r="BD65" s="33"/>
      <c r="BE65" s="33"/>
      <c r="BF65" s="33"/>
      <c r="BG65" s="33"/>
      <c r="BH65" s="33"/>
    </row>
    <row r="66" s="8" customFormat="1" customHeight="1" spans="1:60">
      <c r="A66" s="33"/>
      <c r="B66" s="48"/>
      <c r="C66" s="33"/>
      <c r="D66" s="48" t="s">
        <v>212</v>
      </c>
      <c r="E66" s="48" t="s">
        <v>207</v>
      </c>
      <c r="F66" s="49">
        <v>5</v>
      </c>
      <c r="G66" s="49">
        <v>5</v>
      </c>
      <c r="H66" s="49">
        <v>5</v>
      </c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88"/>
      <c r="V66" s="88"/>
      <c r="W66" s="88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88"/>
      <c r="AK66" s="88"/>
      <c r="AL66" s="88"/>
      <c r="AM66" s="92"/>
      <c r="AN66" s="92"/>
      <c r="AO66" s="92"/>
      <c r="AP66" s="92"/>
      <c r="AQ66" s="92"/>
      <c r="AR66" s="92"/>
      <c r="AS66" s="92"/>
      <c r="AT66" s="33"/>
      <c r="AU66" s="48"/>
      <c r="AV66" s="33"/>
      <c r="AW66" s="48" t="s">
        <v>212</v>
      </c>
      <c r="AX66" s="48" t="s">
        <v>207</v>
      </c>
      <c r="AY66" s="68">
        <f t="shared" si="35"/>
        <v>5</v>
      </c>
      <c r="AZ66" s="68">
        <f t="shared" si="36"/>
        <v>5</v>
      </c>
      <c r="BA66" s="68">
        <f t="shared" si="37"/>
        <v>5</v>
      </c>
      <c r="BB66" s="92"/>
      <c r="BC66" s="92"/>
      <c r="BD66" s="92"/>
      <c r="BE66" s="92"/>
      <c r="BF66" s="92"/>
      <c r="BG66" s="92"/>
      <c r="BH66" s="92"/>
    </row>
    <row r="67" s="8" customFormat="1" customHeight="1" spans="1:60">
      <c r="A67" s="33"/>
      <c r="B67" s="48"/>
      <c r="C67" s="33"/>
      <c r="D67" s="48" t="s">
        <v>216</v>
      </c>
      <c r="E67" s="48" t="s">
        <v>207</v>
      </c>
      <c r="F67" s="49">
        <v>20</v>
      </c>
      <c r="G67" s="49">
        <v>20</v>
      </c>
      <c r="H67" s="49">
        <v>20</v>
      </c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88"/>
      <c r="V67" s="88"/>
      <c r="W67" s="88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88"/>
      <c r="AK67" s="88"/>
      <c r="AL67" s="88"/>
      <c r="AM67" s="92"/>
      <c r="AN67" s="92"/>
      <c r="AO67" s="92"/>
      <c r="AP67" s="92"/>
      <c r="AQ67" s="92"/>
      <c r="AR67" s="92"/>
      <c r="AS67" s="92"/>
      <c r="AT67" s="33"/>
      <c r="AU67" s="48"/>
      <c r="AV67" s="33"/>
      <c r="AW67" s="48" t="s">
        <v>216</v>
      </c>
      <c r="AX67" s="48" t="s">
        <v>207</v>
      </c>
      <c r="AY67" s="68">
        <f t="shared" si="35"/>
        <v>20</v>
      </c>
      <c r="AZ67" s="68">
        <f t="shared" si="36"/>
        <v>20</v>
      </c>
      <c r="BA67" s="68">
        <f t="shared" si="37"/>
        <v>20</v>
      </c>
      <c r="BB67" s="92"/>
      <c r="BC67" s="92"/>
      <c r="BD67" s="92"/>
      <c r="BE67" s="92"/>
      <c r="BF67" s="92"/>
      <c r="BG67" s="92"/>
      <c r="BH67" s="92"/>
    </row>
    <row r="68" s="8" customFormat="1" customHeight="1" spans="1:60">
      <c r="A68" s="33"/>
      <c r="B68" s="48"/>
      <c r="C68" s="33"/>
      <c r="D68" s="48" t="s">
        <v>219</v>
      </c>
      <c r="E68" s="48" t="s">
        <v>219</v>
      </c>
      <c r="F68" s="49">
        <v>5</v>
      </c>
      <c r="G68" s="49">
        <v>5</v>
      </c>
      <c r="H68" s="49">
        <v>5</v>
      </c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88"/>
      <c r="V68" s="88"/>
      <c r="W68" s="88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88"/>
      <c r="AK68" s="88"/>
      <c r="AL68" s="88"/>
      <c r="AM68" s="92"/>
      <c r="AN68" s="92"/>
      <c r="AO68" s="92"/>
      <c r="AP68" s="92"/>
      <c r="AQ68" s="92"/>
      <c r="AR68" s="92"/>
      <c r="AS68" s="92"/>
      <c r="AT68" s="33"/>
      <c r="AU68" s="48"/>
      <c r="AV68" s="33"/>
      <c r="AW68" s="48" t="s">
        <v>219</v>
      </c>
      <c r="AX68" s="48" t="s">
        <v>219</v>
      </c>
      <c r="AY68" s="68">
        <f t="shared" si="35"/>
        <v>5</v>
      </c>
      <c r="AZ68" s="68">
        <f t="shared" si="36"/>
        <v>5</v>
      </c>
      <c r="BA68" s="68">
        <f t="shared" si="37"/>
        <v>5</v>
      </c>
      <c r="BB68" s="92"/>
      <c r="BC68" s="92"/>
      <c r="BD68" s="92"/>
      <c r="BE68" s="92"/>
      <c r="BF68" s="92"/>
      <c r="BG68" s="92"/>
      <c r="BH68" s="92"/>
    </row>
    <row r="69" s="8" customFormat="1" customHeight="1" spans="1:60">
      <c r="A69" s="33"/>
      <c r="B69" s="48"/>
      <c r="C69" s="33"/>
      <c r="D69" s="48" t="s">
        <v>223</v>
      </c>
      <c r="E69" s="48" t="s">
        <v>223</v>
      </c>
      <c r="F69" s="49">
        <v>5</v>
      </c>
      <c r="G69" s="49">
        <v>5</v>
      </c>
      <c r="H69" s="49">
        <v>5</v>
      </c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88"/>
      <c r="V69" s="88"/>
      <c r="W69" s="88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88"/>
      <c r="AK69" s="88"/>
      <c r="AL69" s="88"/>
      <c r="AM69" s="92"/>
      <c r="AN69" s="92"/>
      <c r="AO69" s="92"/>
      <c r="AP69" s="92"/>
      <c r="AQ69" s="92"/>
      <c r="AR69" s="92"/>
      <c r="AS69" s="92"/>
      <c r="AT69" s="33"/>
      <c r="AU69" s="48"/>
      <c r="AV69" s="33"/>
      <c r="AW69" s="48" t="s">
        <v>223</v>
      </c>
      <c r="AX69" s="48" t="s">
        <v>223</v>
      </c>
      <c r="AY69" s="68">
        <f t="shared" si="35"/>
        <v>5</v>
      </c>
      <c r="AZ69" s="68">
        <f t="shared" si="36"/>
        <v>5</v>
      </c>
      <c r="BA69" s="68">
        <f t="shared" si="37"/>
        <v>5</v>
      </c>
      <c r="BB69" s="92"/>
      <c r="BC69" s="92"/>
      <c r="BD69" s="92"/>
      <c r="BE69" s="92"/>
      <c r="BF69" s="92"/>
      <c r="BG69" s="92"/>
      <c r="BH69" s="92"/>
    </row>
    <row r="70" s="8" customFormat="1" customHeight="1" spans="1:60">
      <c r="A70" s="33"/>
      <c r="B70" s="48"/>
      <c r="C70" s="33"/>
      <c r="D70" s="48" t="s">
        <v>255</v>
      </c>
      <c r="E70" s="48" t="s">
        <v>207</v>
      </c>
      <c r="F70" s="49">
        <v>5</v>
      </c>
      <c r="G70" s="49">
        <v>5</v>
      </c>
      <c r="H70" s="49">
        <v>5</v>
      </c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88"/>
      <c r="V70" s="88"/>
      <c r="W70" s="88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88"/>
      <c r="AK70" s="88"/>
      <c r="AL70" s="88"/>
      <c r="AM70" s="92"/>
      <c r="AN70" s="92"/>
      <c r="AO70" s="92"/>
      <c r="AP70" s="92"/>
      <c r="AQ70" s="92"/>
      <c r="AR70" s="92"/>
      <c r="AS70" s="92"/>
      <c r="AT70" s="33"/>
      <c r="AU70" s="48"/>
      <c r="AV70" s="33"/>
      <c r="AW70" s="48" t="s">
        <v>255</v>
      </c>
      <c r="AX70" s="48" t="s">
        <v>207</v>
      </c>
      <c r="AY70" s="68">
        <f t="shared" si="35"/>
        <v>5</v>
      </c>
      <c r="AZ70" s="68">
        <f t="shared" si="36"/>
        <v>5</v>
      </c>
      <c r="BA70" s="68">
        <f t="shared" si="37"/>
        <v>5</v>
      </c>
      <c r="BB70" s="92"/>
      <c r="BC70" s="92"/>
      <c r="BD70" s="92"/>
      <c r="BE70" s="92"/>
      <c r="BF70" s="92"/>
      <c r="BG70" s="92"/>
      <c r="BH70" s="92"/>
    </row>
    <row r="71" s="8" customFormat="1" ht="20" customHeight="1" spans="1:60">
      <c r="A71" s="33"/>
      <c r="B71" s="48"/>
      <c r="C71" s="33"/>
      <c r="D71" s="48" t="s">
        <v>229</v>
      </c>
      <c r="E71" s="48" t="s">
        <v>229</v>
      </c>
      <c r="F71" s="49">
        <v>10</v>
      </c>
      <c r="G71" s="49">
        <v>10</v>
      </c>
      <c r="H71" s="49">
        <v>10</v>
      </c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88"/>
      <c r="V71" s="88"/>
      <c r="W71" s="88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88"/>
      <c r="AK71" s="88"/>
      <c r="AL71" s="88"/>
      <c r="AM71" s="92"/>
      <c r="AN71" s="92"/>
      <c r="AO71" s="92"/>
      <c r="AP71" s="92"/>
      <c r="AQ71" s="92"/>
      <c r="AR71" s="92"/>
      <c r="AS71" s="92"/>
      <c r="AT71" s="33"/>
      <c r="AU71" s="48"/>
      <c r="AV71" s="33"/>
      <c r="AW71" s="48" t="s">
        <v>229</v>
      </c>
      <c r="AX71" s="48" t="s">
        <v>229</v>
      </c>
      <c r="AY71" s="68">
        <f t="shared" si="35"/>
        <v>10</v>
      </c>
      <c r="AZ71" s="68">
        <f t="shared" si="36"/>
        <v>10</v>
      </c>
      <c r="BA71" s="68">
        <f t="shared" si="37"/>
        <v>10</v>
      </c>
      <c r="BB71" s="92"/>
      <c r="BC71" s="92"/>
      <c r="BD71" s="92"/>
      <c r="BE71" s="92"/>
      <c r="BF71" s="92"/>
      <c r="BG71" s="92"/>
      <c r="BH71" s="92"/>
    </row>
    <row r="72" s="8" customFormat="1" ht="20" customHeight="1" spans="1:60">
      <c r="A72" s="33"/>
      <c r="B72" s="48"/>
      <c r="C72" s="33"/>
      <c r="D72" s="48" t="s">
        <v>233</v>
      </c>
      <c r="E72" s="48" t="s">
        <v>233</v>
      </c>
      <c r="F72" s="49">
        <v>100</v>
      </c>
      <c r="G72" s="49">
        <v>100</v>
      </c>
      <c r="H72" s="49">
        <v>100</v>
      </c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88"/>
      <c r="V72" s="88"/>
      <c r="W72" s="88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88"/>
      <c r="AK72" s="88"/>
      <c r="AL72" s="88"/>
      <c r="AM72" s="92"/>
      <c r="AN72" s="92"/>
      <c r="AO72" s="92"/>
      <c r="AP72" s="92"/>
      <c r="AQ72" s="92"/>
      <c r="AR72" s="92"/>
      <c r="AS72" s="92"/>
      <c r="AT72" s="33"/>
      <c r="AU72" s="48"/>
      <c r="AV72" s="33"/>
      <c r="AW72" s="48" t="s">
        <v>233</v>
      </c>
      <c r="AX72" s="48" t="s">
        <v>233</v>
      </c>
      <c r="AY72" s="68">
        <f t="shared" si="35"/>
        <v>100</v>
      </c>
      <c r="AZ72" s="68">
        <f t="shared" si="36"/>
        <v>100</v>
      </c>
      <c r="BA72" s="68">
        <f t="shared" si="37"/>
        <v>100</v>
      </c>
      <c r="BB72" s="92"/>
      <c r="BC72" s="92"/>
      <c r="BD72" s="92"/>
      <c r="BE72" s="92"/>
      <c r="BF72" s="92"/>
      <c r="BG72" s="92"/>
      <c r="BH72" s="92"/>
    </row>
    <row r="73" s="8" customFormat="1" ht="15" customHeight="1" spans="1:60">
      <c r="A73" s="85"/>
      <c r="B73" s="48" t="s">
        <v>256</v>
      </c>
      <c r="C73" s="33" t="s">
        <v>249</v>
      </c>
      <c r="D73" s="48" t="s">
        <v>204</v>
      </c>
      <c r="E73" s="48" t="s">
        <v>207</v>
      </c>
      <c r="F73" s="49">
        <v>245</v>
      </c>
      <c r="G73" s="49">
        <v>245</v>
      </c>
      <c r="H73" s="49">
        <v>245</v>
      </c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88"/>
      <c r="V73" s="88"/>
      <c r="W73" s="88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88"/>
      <c r="AK73" s="88"/>
      <c r="AL73" s="88"/>
      <c r="AM73" s="92"/>
      <c r="AN73" s="92"/>
      <c r="AO73" s="92"/>
      <c r="AP73" s="92"/>
      <c r="AQ73" s="92"/>
      <c r="AR73" s="92"/>
      <c r="AS73" s="92"/>
      <c r="AT73" s="85"/>
      <c r="AU73" s="48" t="s">
        <v>256</v>
      </c>
      <c r="AV73" s="33" t="s">
        <v>249</v>
      </c>
      <c r="AW73" s="48" t="s">
        <v>204</v>
      </c>
      <c r="AX73" s="48" t="s">
        <v>207</v>
      </c>
      <c r="AY73" s="68">
        <f t="shared" si="35"/>
        <v>245</v>
      </c>
      <c r="AZ73" s="68">
        <f t="shared" si="36"/>
        <v>245</v>
      </c>
      <c r="BA73" s="68">
        <f t="shared" si="37"/>
        <v>245</v>
      </c>
      <c r="BB73" s="92"/>
      <c r="BC73" s="92"/>
      <c r="BD73" s="92"/>
      <c r="BE73" s="92"/>
      <c r="BF73" s="92"/>
      <c r="BG73" s="92"/>
      <c r="BH73" s="92"/>
    </row>
    <row r="74" s="8" customFormat="1" ht="20" customHeight="1" spans="1:60">
      <c r="A74" s="85"/>
      <c r="B74" s="48"/>
      <c r="C74" s="33"/>
      <c r="D74" s="48" t="s">
        <v>229</v>
      </c>
      <c r="E74" s="48" t="s">
        <v>229</v>
      </c>
      <c r="F74" s="49">
        <v>5</v>
      </c>
      <c r="G74" s="49">
        <v>5</v>
      </c>
      <c r="H74" s="49">
        <v>5</v>
      </c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88"/>
      <c r="V74" s="88"/>
      <c r="W74" s="88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88"/>
      <c r="AK74" s="88"/>
      <c r="AL74" s="88"/>
      <c r="AM74" s="92"/>
      <c r="AN74" s="92"/>
      <c r="AO74" s="92"/>
      <c r="AP74" s="92"/>
      <c r="AQ74" s="92"/>
      <c r="AR74" s="92"/>
      <c r="AS74" s="92"/>
      <c r="AT74" s="85"/>
      <c r="AU74" s="48"/>
      <c r="AV74" s="33"/>
      <c r="AW74" s="48" t="s">
        <v>229</v>
      </c>
      <c r="AX74" s="48" t="s">
        <v>229</v>
      </c>
      <c r="AY74" s="68">
        <f t="shared" ref="AY74:AY94" si="38">F74-U74+AJ74</f>
        <v>5</v>
      </c>
      <c r="AZ74" s="68">
        <f t="shared" ref="AZ74:AZ94" si="39">G74-V74+AK74</f>
        <v>5</v>
      </c>
      <c r="BA74" s="68">
        <f t="shared" ref="BA74:BA94" si="40">H74-W74+AL74</f>
        <v>5</v>
      </c>
      <c r="BB74" s="92"/>
      <c r="BC74" s="92"/>
      <c r="BD74" s="92"/>
      <c r="BE74" s="92"/>
      <c r="BF74" s="92"/>
      <c r="BG74" s="92"/>
      <c r="BH74" s="92"/>
    </row>
    <row r="75" s="8" customFormat="1" ht="20" customHeight="1" spans="1:60">
      <c r="A75" s="85"/>
      <c r="B75" s="48" t="s">
        <v>257</v>
      </c>
      <c r="C75" s="33" t="s">
        <v>249</v>
      </c>
      <c r="D75" s="48" t="s">
        <v>204</v>
      </c>
      <c r="E75" s="48" t="s">
        <v>207</v>
      </c>
      <c r="F75" s="49">
        <v>600</v>
      </c>
      <c r="G75" s="49">
        <v>600</v>
      </c>
      <c r="H75" s="49">
        <v>600</v>
      </c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88"/>
      <c r="V75" s="88"/>
      <c r="W75" s="88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88"/>
      <c r="AK75" s="88"/>
      <c r="AL75" s="88"/>
      <c r="AM75" s="92"/>
      <c r="AN75" s="92"/>
      <c r="AO75" s="92"/>
      <c r="AP75" s="92"/>
      <c r="AQ75" s="92"/>
      <c r="AR75" s="92"/>
      <c r="AS75" s="92"/>
      <c r="AT75" s="85"/>
      <c r="AU75" s="48" t="s">
        <v>257</v>
      </c>
      <c r="AV75" s="33" t="s">
        <v>249</v>
      </c>
      <c r="AW75" s="48" t="s">
        <v>204</v>
      </c>
      <c r="AX75" s="48" t="s">
        <v>207</v>
      </c>
      <c r="AY75" s="68">
        <f t="shared" si="38"/>
        <v>600</v>
      </c>
      <c r="AZ75" s="68">
        <f t="shared" si="39"/>
        <v>600</v>
      </c>
      <c r="BA75" s="68">
        <f t="shared" si="40"/>
        <v>600</v>
      </c>
      <c r="BB75" s="92"/>
      <c r="BC75" s="92"/>
      <c r="BD75" s="92"/>
      <c r="BE75" s="92"/>
      <c r="BF75" s="92"/>
      <c r="BG75" s="92"/>
      <c r="BH75" s="92"/>
    </row>
    <row r="76" s="8" customFormat="1" ht="20" customHeight="1" spans="1:60">
      <c r="A76" s="86"/>
      <c r="B76" s="48" t="s">
        <v>258</v>
      </c>
      <c r="C76" s="33" t="s">
        <v>249</v>
      </c>
      <c r="D76" s="48" t="s">
        <v>204</v>
      </c>
      <c r="E76" s="48" t="s">
        <v>207</v>
      </c>
      <c r="F76" s="49">
        <v>800</v>
      </c>
      <c r="G76" s="49">
        <v>800</v>
      </c>
      <c r="H76" s="49">
        <v>800</v>
      </c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88"/>
      <c r="V76" s="88"/>
      <c r="W76" s="88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88"/>
      <c r="AK76" s="88"/>
      <c r="AL76" s="88"/>
      <c r="AM76" s="92"/>
      <c r="AN76" s="92"/>
      <c r="AO76" s="92"/>
      <c r="AP76" s="92"/>
      <c r="AQ76" s="92"/>
      <c r="AR76" s="92"/>
      <c r="AS76" s="92"/>
      <c r="AT76" s="86"/>
      <c r="AU76" s="48" t="s">
        <v>258</v>
      </c>
      <c r="AV76" s="33" t="s">
        <v>249</v>
      </c>
      <c r="AW76" s="48" t="s">
        <v>204</v>
      </c>
      <c r="AX76" s="48" t="s">
        <v>207</v>
      </c>
      <c r="AY76" s="68">
        <f t="shared" si="38"/>
        <v>800</v>
      </c>
      <c r="AZ76" s="68">
        <f t="shared" si="39"/>
        <v>800</v>
      </c>
      <c r="BA76" s="68">
        <f t="shared" si="40"/>
        <v>800</v>
      </c>
      <c r="BB76" s="92"/>
      <c r="BC76" s="92"/>
      <c r="BD76" s="92"/>
      <c r="BE76" s="92"/>
      <c r="BF76" s="92"/>
      <c r="BG76" s="92"/>
      <c r="BH76" s="92"/>
    </row>
    <row r="77" s="8" customFormat="1" ht="20" customHeight="1" spans="1:60">
      <c r="A77" s="85"/>
      <c r="B77" s="48" t="s">
        <v>259</v>
      </c>
      <c r="C77" s="33" t="s">
        <v>249</v>
      </c>
      <c r="D77" s="48" t="s">
        <v>204</v>
      </c>
      <c r="E77" s="48" t="s">
        <v>207</v>
      </c>
      <c r="F77" s="49">
        <v>2000</v>
      </c>
      <c r="G77" s="49">
        <v>2000</v>
      </c>
      <c r="H77" s="49">
        <v>2000</v>
      </c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88"/>
      <c r="V77" s="88"/>
      <c r="W77" s="88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88"/>
      <c r="AK77" s="88"/>
      <c r="AL77" s="88"/>
      <c r="AM77" s="92"/>
      <c r="AN77" s="92"/>
      <c r="AO77" s="92"/>
      <c r="AP77" s="92"/>
      <c r="AQ77" s="92"/>
      <c r="AR77" s="92"/>
      <c r="AS77" s="92"/>
      <c r="AT77" s="85"/>
      <c r="AU77" s="48" t="s">
        <v>259</v>
      </c>
      <c r="AV77" s="33" t="s">
        <v>249</v>
      </c>
      <c r="AW77" s="48" t="s">
        <v>204</v>
      </c>
      <c r="AX77" s="48" t="s">
        <v>207</v>
      </c>
      <c r="AY77" s="68">
        <f t="shared" si="38"/>
        <v>2000</v>
      </c>
      <c r="AZ77" s="68">
        <f t="shared" si="39"/>
        <v>2000</v>
      </c>
      <c r="BA77" s="68">
        <f t="shared" si="40"/>
        <v>2000</v>
      </c>
      <c r="BB77" s="92"/>
      <c r="BC77" s="92"/>
      <c r="BD77" s="92"/>
      <c r="BE77" s="92"/>
      <c r="BF77" s="92"/>
      <c r="BG77" s="92"/>
      <c r="BH77" s="92"/>
    </row>
    <row r="78" s="8" customFormat="1" customHeight="1" spans="1:60">
      <c r="A78" s="85"/>
      <c r="B78" s="48" t="s">
        <v>260</v>
      </c>
      <c r="C78" s="33" t="s">
        <v>249</v>
      </c>
      <c r="D78" s="48" t="s">
        <v>204</v>
      </c>
      <c r="E78" s="48" t="s">
        <v>207</v>
      </c>
      <c r="F78" s="49">
        <v>107</v>
      </c>
      <c r="G78" s="49">
        <v>107</v>
      </c>
      <c r="H78" s="49">
        <v>107</v>
      </c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88"/>
      <c r="V78" s="88"/>
      <c r="W78" s="88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88"/>
      <c r="AK78" s="88"/>
      <c r="AL78" s="88"/>
      <c r="AM78" s="92"/>
      <c r="AN78" s="92"/>
      <c r="AO78" s="92"/>
      <c r="AP78" s="92"/>
      <c r="AQ78" s="92"/>
      <c r="AR78" s="92"/>
      <c r="AS78" s="92"/>
      <c r="AT78" s="85"/>
      <c r="AU78" s="48" t="s">
        <v>260</v>
      </c>
      <c r="AV78" s="33" t="s">
        <v>249</v>
      </c>
      <c r="AW78" s="48" t="s">
        <v>204</v>
      </c>
      <c r="AX78" s="48" t="s">
        <v>207</v>
      </c>
      <c r="AY78" s="68">
        <f t="shared" si="38"/>
        <v>107</v>
      </c>
      <c r="AZ78" s="68">
        <f t="shared" si="39"/>
        <v>107</v>
      </c>
      <c r="BA78" s="68">
        <f t="shared" si="40"/>
        <v>107</v>
      </c>
      <c r="BB78" s="92"/>
      <c r="BC78" s="92"/>
      <c r="BD78" s="92"/>
      <c r="BE78" s="92"/>
      <c r="BF78" s="92"/>
      <c r="BG78" s="92"/>
      <c r="BH78" s="92"/>
    </row>
    <row r="79" s="8" customFormat="1" customHeight="1" spans="1:60">
      <c r="A79" s="85"/>
      <c r="B79" s="48"/>
      <c r="C79" s="33"/>
      <c r="D79" s="48" t="s">
        <v>250</v>
      </c>
      <c r="E79" s="48" t="s">
        <v>207</v>
      </c>
      <c r="F79" s="49">
        <v>28</v>
      </c>
      <c r="G79" s="49">
        <v>28</v>
      </c>
      <c r="H79" s="49">
        <v>28</v>
      </c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88"/>
      <c r="V79" s="88"/>
      <c r="W79" s="88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88"/>
      <c r="AK79" s="88"/>
      <c r="AL79" s="88"/>
      <c r="AM79" s="92"/>
      <c r="AN79" s="92"/>
      <c r="AO79" s="92"/>
      <c r="AP79" s="92"/>
      <c r="AQ79" s="92"/>
      <c r="AR79" s="92"/>
      <c r="AS79" s="92"/>
      <c r="AT79" s="85"/>
      <c r="AU79" s="48"/>
      <c r="AV79" s="33"/>
      <c r="AW79" s="48" t="s">
        <v>250</v>
      </c>
      <c r="AX79" s="48" t="s">
        <v>207</v>
      </c>
      <c r="AY79" s="68">
        <f t="shared" si="38"/>
        <v>28</v>
      </c>
      <c r="AZ79" s="68">
        <f t="shared" si="39"/>
        <v>28</v>
      </c>
      <c r="BA79" s="68">
        <f t="shared" si="40"/>
        <v>28</v>
      </c>
      <c r="BB79" s="92"/>
      <c r="BC79" s="92"/>
      <c r="BD79" s="92"/>
      <c r="BE79" s="92"/>
      <c r="BF79" s="92"/>
      <c r="BG79" s="92"/>
      <c r="BH79" s="92"/>
    </row>
    <row r="80" s="8" customFormat="1" customHeight="1" spans="1:60">
      <c r="A80" s="85"/>
      <c r="B80" s="48"/>
      <c r="C80" s="33"/>
      <c r="D80" s="48" t="s">
        <v>216</v>
      </c>
      <c r="E80" s="48" t="s">
        <v>207</v>
      </c>
      <c r="F80" s="49">
        <v>5</v>
      </c>
      <c r="G80" s="49">
        <v>5</v>
      </c>
      <c r="H80" s="49">
        <v>5</v>
      </c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88"/>
      <c r="V80" s="88"/>
      <c r="W80" s="88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88"/>
      <c r="AK80" s="88"/>
      <c r="AL80" s="88"/>
      <c r="AM80" s="92"/>
      <c r="AN80" s="92"/>
      <c r="AO80" s="92"/>
      <c r="AP80" s="92"/>
      <c r="AQ80" s="92"/>
      <c r="AR80" s="92"/>
      <c r="AS80" s="92"/>
      <c r="AT80" s="85"/>
      <c r="AU80" s="48"/>
      <c r="AV80" s="33"/>
      <c r="AW80" s="48" t="s">
        <v>216</v>
      </c>
      <c r="AX80" s="48" t="s">
        <v>207</v>
      </c>
      <c r="AY80" s="68">
        <f t="shared" si="38"/>
        <v>5</v>
      </c>
      <c r="AZ80" s="68">
        <f t="shared" si="39"/>
        <v>5</v>
      </c>
      <c r="BA80" s="68">
        <f t="shared" si="40"/>
        <v>5</v>
      </c>
      <c r="BB80" s="92"/>
      <c r="BC80" s="92"/>
      <c r="BD80" s="92"/>
      <c r="BE80" s="92"/>
      <c r="BF80" s="92"/>
      <c r="BG80" s="92"/>
      <c r="BH80" s="92"/>
    </row>
    <row r="81" s="8" customFormat="1" ht="20" customHeight="1" spans="1:60">
      <c r="A81" s="85"/>
      <c r="B81" s="48"/>
      <c r="C81" s="33"/>
      <c r="D81" s="48" t="s">
        <v>229</v>
      </c>
      <c r="E81" s="48" t="s">
        <v>229</v>
      </c>
      <c r="F81" s="49">
        <v>10</v>
      </c>
      <c r="G81" s="49">
        <v>10</v>
      </c>
      <c r="H81" s="49">
        <v>10</v>
      </c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88"/>
      <c r="V81" s="88"/>
      <c r="W81" s="88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88"/>
      <c r="AK81" s="88"/>
      <c r="AL81" s="88"/>
      <c r="AM81" s="92"/>
      <c r="AN81" s="92"/>
      <c r="AO81" s="92"/>
      <c r="AP81" s="92"/>
      <c r="AQ81" s="92"/>
      <c r="AR81" s="92"/>
      <c r="AS81" s="92"/>
      <c r="AT81" s="85"/>
      <c r="AU81" s="48"/>
      <c r="AV81" s="33"/>
      <c r="AW81" s="48" t="s">
        <v>229</v>
      </c>
      <c r="AX81" s="48" t="s">
        <v>229</v>
      </c>
      <c r="AY81" s="68">
        <f t="shared" si="38"/>
        <v>10</v>
      </c>
      <c r="AZ81" s="68">
        <f t="shared" si="39"/>
        <v>10</v>
      </c>
      <c r="BA81" s="68">
        <f t="shared" si="40"/>
        <v>10</v>
      </c>
      <c r="BB81" s="92"/>
      <c r="BC81" s="92"/>
      <c r="BD81" s="92"/>
      <c r="BE81" s="92"/>
      <c r="BF81" s="92"/>
      <c r="BG81" s="92"/>
      <c r="BH81" s="92"/>
    </row>
    <row r="82" s="8" customFormat="1" ht="24" customHeight="1" spans="1:60">
      <c r="A82" s="87"/>
      <c r="B82" s="48" t="s">
        <v>261</v>
      </c>
      <c r="C82" s="33" t="s">
        <v>249</v>
      </c>
      <c r="D82" s="48" t="s">
        <v>204</v>
      </c>
      <c r="E82" s="48" t="s">
        <v>207</v>
      </c>
      <c r="F82" s="49">
        <v>30</v>
      </c>
      <c r="G82" s="49">
        <v>30</v>
      </c>
      <c r="H82" s="49">
        <v>30</v>
      </c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88"/>
      <c r="V82" s="88"/>
      <c r="W82" s="88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88"/>
      <c r="AK82" s="88"/>
      <c r="AL82" s="88"/>
      <c r="AM82" s="92"/>
      <c r="AN82" s="92"/>
      <c r="AO82" s="92"/>
      <c r="AP82" s="92"/>
      <c r="AQ82" s="92"/>
      <c r="AR82" s="92"/>
      <c r="AS82" s="92"/>
      <c r="AT82" s="87"/>
      <c r="AU82" s="48" t="s">
        <v>261</v>
      </c>
      <c r="AV82" s="33" t="s">
        <v>249</v>
      </c>
      <c r="AW82" s="48" t="s">
        <v>204</v>
      </c>
      <c r="AX82" s="48" t="s">
        <v>207</v>
      </c>
      <c r="AY82" s="68">
        <f t="shared" si="38"/>
        <v>30</v>
      </c>
      <c r="AZ82" s="68">
        <f t="shared" si="39"/>
        <v>30</v>
      </c>
      <c r="BA82" s="68">
        <f t="shared" si="40"/>
        <v>30</v>
      </c>
      <c r="BB82" s="92"/>
      <c r="BC82" s="92"/>
      <c r="BD82" s="92"/>
      <c r="BE82" s="92"/>
      <c r="BF82" s="92"/>
      <c r="BG82" s="92"/>
      <c r="BH82" s="92"/>
    </row>
    <row r="83" s="8" customFormat="1" ht="20" customHeight="1" spans="1:60">
      <c r="A83" s="87"/>
      <c r="B83" s="48" t="s">
        <v>262</v>
      </c>
      <c r="C83" s="33" t="s">
        <v>249</v>
      </c>
      <c r="D83" s="72" t="s">
        <v>222</v>
      </c>
      <c r="E83" s="72" t="s">
        <v>221</v>
      </c>
      <c r="F83" s="88">
        <v>100</v>
      </c>
      <c r="G83" s="88">
        <v>100</v>
      </c>
      <c r="H83" s="88">
        <v>100</v>
      </c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88"/>
      <c r="V83" s="88"/>
      <c r="W83" s="88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88"/>
      <c r="AK83" s="88"/>
      <c r="AL83" s="88"/>
      <c r="AM83" s="92"/>
      <c r="AN83" s="92"/>
      <c r="AO83" s="92"/>
      <c r="AP83" s="92"/>
      <c r="AQ83" s="92"/>
      <c r="AR83" s="92"/>
      <c r="AS83" s="92"/>
      <c r="AT83" s="87"/>
      <c r="AU83" s="48" t="s">
        <v>262</v>
      </c>
      <c r="AV83" s="33" t="s">
        <v>249</v>
      </c>
      <c r="AW83" s="72" t="s">
        <v>222</v>
      </c>
      <c r="AX83" s="72" t="s">
        <v>221</v>
      </c>
      <c r="AY83" s="68">
        <f t="shared" si="38"/>
        <v>100</v>
      </c>
      <c r="AZ83" s="68">
        <f t="shared" si="39"/>
        <v>100</v>
      </c>
      <c r="BA83" s="68">
        <f t="shared" si="40"/>
        <v>100</v>
      </c>
      <c r="BB83" s="92"/>
      <c r="BC83" s="92"/>
      <c r="BD83" s="92"/>
      <c r="BE83" s="92"/>
      <c r="BF83" s="92"/>
      <c r="BG83" s="92"/>
      <c r="BH83" s="92"/>
    </row>
    <row r="84" s="8" customFormat="1" ht="20" customHeight="1" spans="1:60">
      <c r="A84" s="87"/>
      <c r="B84" s="48" t="s">
        <v>263</v>
      </c>
      <c r="C84" s="33" t="s">
        <v>249</v>
      </c>
      <c r="D84" s="72" t="s">
        <v>222</v>
      </c>
      <c r="E84" s="72" t="s">
        <v>221</v>
      </c>
      <c r="F84" s="88">
        <v>500</v>
      </c>
      <c r="G84" s="88">
        <v>500</v>
      </c>
      <c r="H84" s="88">
        <v>500</v>
      </c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88"/>
      <c r="V84" s="88"/>
      <c r="W84" s="88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88"/>
      <c r="AK84" s="88"/>
      <c r="AL84" s="88"/>
      <c r="AM84" s="92"/>
      <c r="AN84" s="92"/>
      <c r="AO84" s="92"/>
      <c r="AP84" s="92"/>
      <c r="AQ84" s="92"/>
      <c r="AR84" s="92"/>
      <c r="AS84" s="92"/>
      <c r="AT84" s="87"/>
      <c r="AU84" s="48" t="s">
        <v>263</v>
      </c>
      <c r="AV84" s="33" t="s">
        <v>249</v>
      </c>
      <c r="AW84" s="72" t="s">
        <v>222</v>
      </c>
      <c r="AX84" s="72" t="s">
        <v>221</v>
      </c>
      <c r="AY84" s="68">
        <f t="shared" si="38"/>
        <v>500</v>
      </c>
      <c r="AZ84" s="68">
        <f t="shared" si="39"/>
        <v>500</v>
      </c>
      <c r="BA84" s="68">
        <f t="shared" si="40"/>
        <v>500</v>
      </c>
      <c r="BB84" s="92"/>
      <c r="BC84" s="92"/>
      <c r="BD84" s="92"/>
      <c r="BE84" s="92"/>
      <c r="BF84" s="92"/>
      <c r="BG84" s="92"/>
      <c r="BH84" s="92"/>
    </row>
    <row r="85" s="9" customFormat="1" ht="14" customHeight="1" spans="1:60">
      <c r="A85" s="89"/>
      <c r="B85" s="89"/>
      <c r="C85" s="89"/>
      <c r="D85" s="89"/>
      <c r="E85" s="89"/>
      <c r="F85" s="90"/>
      <c r="G85" s="90"/>
      <c r="H85" s="90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90"/>
      <c r="V85" s="90"/>
      <c r="W85" s="90"/>
      <c r="X85" s="89"/>
      <c r="Y85" s="89"/>
      <c r="Z85" s="89"/>
      <c r="AA85" s="89"/>
      <c r="AB85" s="89"/>
      <c r="AC85" s="89"/>
      <c r="AD85" s="89"/>
      <c r="AE85" s="89"/>
      <c r="AF85" s="94" t="s">
        <v>264</v>
      </c>
      <c r="AG85" s="94" t="s">
        <v>265</v>
      </c>
      <c r="AH85" s="95" t="s">
        <v>266</v>
      </c>
      <c r="AI85" s="95" t="s">
        <v>266</v>
      </c>
      <c r="AJ85" s="96">
        <v>40</v>
      </c>
      <c r="AK85" s="97">
        <v>40</v>
      </c>
      <c r="AL85" s="97">
        <v>40</v>
      </c>
      <c r="AM85" s="89"/>
      <c r="AN85" s="89"/>
      <c r="AO85" s="89"/>
      <c r="AP85" s="89"/>
      <c r="AQ85" s="89"/>
      <c r="AR85" s="89"/>
      <c r="AS85" s="89"/>
      <c r="AT85" s="89"/>
      <c r="AU85" s="94" t="s">
        <v>264</v>
      </c>
      <c r="AV85" s="94" t="s">
        <v>265</v>
      </c>
      <c r="AW85" s="95" t="s">
        <v>266</v>
      </c>
      <c r="AX85" s="95" t="s">
        <v>266</v>
      </c>
      <c r="AY85" s="68">
        <f t="shared" si="38"/>
        <v>40</v>
      </c>
      <c r="AZ85" s="68">
        <f t="shared" si="39"/>
        <v>40</v>
      </c>
      <c r="BA85" s="68">
        <f t="shared" si="40"/>
        <v>40</v>
      </c>
      <c r="BB85" s="89"/>
      <c r="BC85" s="89"/>
      <c r="BD85" s="89"/>
      <c r="BE85" s="89"/>
      <c r="BF85" s="89"/>
      <c r="BG85" s="89"/>
      <c r="BH85" s="89"/>
    </row>
    <row r="86" s="9" customFormat="1" ht="20" customHeight="1" spans="1:60">
      <c r="A86" s="89"/>
      <c r="B86" s="89"/>
      <c r="C86" s="89"/>
      <c r="D86" s="89"/>
      <c r="E86" s="89"/>
      <c r="F86" s="90"/>
      <c r="G86" s="90"/>
      <c r="H86" s="90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90"/>
      <c r="V86" s="90"/>
      <c r="W86" s="90"/>
      <c r="X86" s="89"/>
      <c r="Y86" s="89"/>
      <c r="Z86" s="89"/>
      <c r="AA86" s="89"/>
      <c r="AB86" s="89"/>
      <c r="AC86" s="89"/>
      <c r="AD86" s="89"/>
      <c r="AE86" s="89"/>
      <c r="AF86" s="94"/>
      <c r="AG86" s="94"/>
      <c r="AH86" s="95" t="s">
        <v>267</v>
      </c>
      <c r="AI86" s="95" t="s">
        <v>267</v>
      </c>
      <c r="AJ86" s="96">
        <v>40</v>
      </c>
      <c r="AK86" s="97">
        <v>40</v>
      </c>
      <c r="AL86" s="97">
        <v>40</v>
      </c>
      <c r="AM86" s="89"/>
      <c r="AN86" s="89"/>
      <c r="AO86" s="89"/>
      <c r="AP86" s="89"/>
      <c r="AQ86" s="89"/>
      <c r="AR86" s="89"/>
      <c r="AS86" s="89"/>
      <c r="AT86" s="89"/>
      <c r="AU86" s="94"/>
      <c r="AV86" s="94"/>
      <c r="AW86" s="95" t="s">
        <v>267</v>
      </c>
      <c r="AX86" s="95" t="s">
        <v>267</v>
      </c>
      <c r="AY86" s="68">
        <f t="shared" si="38"/>
        <v>40</v>
      </c>
      <c r="AZ86" s="68">
        <f t="shared" si="39"/>
        <v>40</v>
      </c>
      <c r="BA86" s="68">
        <f t="shared" si="40"/>
        <v>40</v>
      </c>
      <c r="BB86" s="89"/>
      <c r="BC86" s="89"/>
      <c r="BD86" s="89"/>
      <c r="BE86" s="89"/>
      <c r="BF86" s="89"/>
      <c r="BG86" s="89"/>
      <c r="BH86" s="89"/>
    </row>
    <row r="87" s="9" customFormat="1" ht="13" customHeight="1" spans="1:60">
      <c r="A87" s="89"/>
      <c r="B87" s="89"/>
      <c r="C87" s="89"/>
      <c r="D87" s="89"/>
      <c r="E87" s="89"/>
      <c r="F87" s="90"/>
      <c r="G87" s="90"/>
      <c r="H87" s="90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90"/>
      <c r="V87" s="90"/>
      <c r="W87" s="90"/>
      <c r="X87" s="89"/>
      <c r="Y87" s="89"/>
      <c r="Z87" s="89"/>
      <c r="AA87" s="89"/>
      <c r="AB87" s="89"/>
      <c r="AC87" s="89"/>
      <c r="AD87" s="89"/>
      <c r="AE87" s="89"/>
      <c r="AF87" s="95" t="s">
        <v>268</v>
      </c>
      <c r="AG87" s="94" t="s">
        <v>269</v>
      </c>
      <c r="AH87" s="95" t="s">
        <v>216</v>
      </c>
      <c r="AI87" s="95" t="s">
        <v>207</v>
      </c>
      <c r="AJ87" s="96">
        <v>1</v>
      </c>
      <c r="AK87" s="97">
        <v>1</v>
      </c>
      <c r="AL87" s="97">
        <v>1</v>
      </c>
      <c r="AM87" s="89"/>
      <c r="AN87" s="89"/>
      <c r="AO87" s="89"/>
      <c r="AP87" s="89"/>
      <c r="AQ87" s="89"/>
      <c r="AR87" s="89"/>
      <c r="AS87" s="89"/>
      <c r="AT87" s="89"/>
      <c r="AU87" s="95" t="s">
        <v>268</v>
      </c>
      <c r="AV87" s="94" t="s">
        <v>269</v>
      </c>
      <c r="AW87" s="95" t="s">
        <v>216</v>
      </c>
      <c r="AX87" s="95" t="s">
        <v>207</v>
      </c>
      <c r="AY87" s="68">
        <f t="shared" si="38"/>
        <v>1</v>
      </c>
      <c r="AZ87" s="68">
        <f t="shared" si="39"/>
        <v>1</v>
      </c>
      <c r="BA87" s="68">
        <f t="shared" si="40"/>
        <v>1</v>
      </c>
      <c r="BB87" s="89"/>
      <c r="BC87" s="89"/>
      <c r="BD87" s="89"/>
      <c r="BE87" s="89"/>
      <c r="BF87" s="89"/>
      <c r="BG87" s="89"/>
      <c r="BH87" s="89"/>
    </row>
    <row r="88" s="9" customFormat="1" ht="13" customHeight="1" spans="1:60">
      <c r="A88" s="89"/>
      <c r="B88" s="89"/>
      <c r="C88" s="89"/>
      <c r="D88" s="89"/>
      <c r="E88" s="89"/>
      <c r="F88" s="90"/>
      <c r="G88" s="90"/>
      <c r="H88" s="90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90"/>
      <c r="V88" s="90"/>
      <c r="W88" s="90"/>
      <c r="X88" s="89"/>
      <c r="Y88" s="89"/>
      <c r="Z88" s="89"/>
      <c r="AA88" s="89"/>
      <c r="AB88" s="89"/>
      <c r="AC88" s="89"/>
      <c r="AD88" s="89"/>
      <c r="AE88" s="89"/>
      <c r="AF88" s="95"/>
      <c r="AG88" s="94"/>
      <c r="AH88" s="95" t="s">
        <v>270</v>
      </c>
      <c r="AI88" s="95" t="s">
        <v>207</v>
      </c>
      <c r="AJ88" s="96">
        <v>3.9</v>
      </c>
      <c r="AK88" s="97">
        <v>3.9</v>
      </c>
      <c r="AL88" s="97">
        <v>3.9</v>
      </c>
      <c r="AM88" s="89"/>
      <c r="AN88" s="89"/>
      <c r="AO88" s="89"/>
      <c r="AP88" s="89"/>
      <c r="AQ88" s="89"/>
      <c r="AR88" s="89"/>
      <c r="AS88" s="89"/>
      <c r="AT88" s="89"/>
      <c r="AU88" s="95"/>
      <c r="AV88" s="94"/>
      <c r="AW88" s="95" t="s">
        <v>270</v>
      </c>
      <c r="AX88" s="95" t="s">
        <v>207</v>
      </c>
      <c r="AY88" s="68">
        <f t="shared" si="38"/>
        <v>3.9</v>
      </c>
      <c r="AZ88" s="68">
        <f t="shared" si="39"/>
        <v>3.9</v>
      </c>
      <c r="BA88" s="68">
        <f t="shared" si="40"/>
        <v>3.9</v>
      </c>
      <c r="BB88" s="89"/>
      <c r="BC88" s="89"/>
      <c r="BD88" s="89"/>
      <c r="BE88" s="89"/>
      <c r="BF88" s="89"/>
      <c r="BG88" s="89"/>
      <c r="BH88" s="89"/>
    </row>
    <row r="89" s="9" customFormat="1" ht="13" customHeight="1" spans="1:60">
      <c r="A89" s="89"/>
      <c r="B89" s="89"/>
      <c r="C89" s="89"/>
      <c r="D89" s="89"/>
      <c r="E89" s="89"/>
      <c r="F89" s="90"/>
      <c r="G89" s="90"/>
      <c r="H89" s="90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90"/>
      <c r="V89" s="90"/>
      <c r="W89" s="90"/>
      <c r="X89" s="89"/>
      <c r="Y89" s="89"/>
      <c r="Z89" s="89"/>
      <c r="AA89" s="89"/>
      <c r="AB89" s="89"/>
      <c r="AC89" s="89"/>
      <c r="AD89" s="89"/>
      <c r="AE89" s="89"/>
      <c r="AF89" s="95"/>
      <c r="AG89" s="94"/>
      <c r="AH89" s="95" t="s">
        <v>219</v>
      </c>
      <c r="AI89" s="95" t="s">
        <v>219</v>
      </c>
      <c r="AJ89" s="96">
        <v>2.6</v>
      </c>
      <c r="AK89" s="97">
        <v>2.6</v>
      </c>
      <c r="AL89" s="97">
        <v>2.6</v>
      </c>
      <c r="AM89" s="89"/>
      <c r="AN89" s="89"/>
      <c r="AO89" s="89"/>
      <c r="AP89" s="89"/>
      <c r="AQ89" s="89"/>
      <c r="AR89" s="89"/>
      <c r="AS89" s="89"/>
      <c r="AT89" s="89"/>
      <c r="AU89" s="95"/>
      <c r="AV89" s="94"/>
      <c r="AW89" s="95" t="s">
        <v>219</v>
      </c>
      <c r="AX89" s="95" t="s">
        <v>219</v>
      </c>
      <c r="AY89" s="68">
        <f t="shared" si="38"/>
        <v>2.6</v>
      </c>
      <c r="AZ89" s="68">
        <f t="shared" si="39"/>
        <v>2.6</v>
      </c>
      <c r="BA89" s="68">
        <f t="shared" si="40"/>
        <v>2.6</v>
      </c>
      <c r="BB89" s="89"/>
      <c r="BC89" s="89"/>
      <c r="BD89" s="89"/>
      <c r="BE89" s="89"/>
      <c r="BF89" s="89"/>
      <c r="BG89" s="89"/>
      <c r="BH89" s="89"/>
    </row>
    <row r="90" s="9" customFormat="1" ht="20" customHeight="1" spans="1:60">
      <c r="A90" s="89"/>
      <c r="B90" s="89"/>
      <c r="C90" s="89"/>
      <c r="D90" s="89"/>
      <c r="E90" s="89"/>
      <c r="F90" s="90"/>
      <c r="G90" s="90"/>
      <c r="H90" s="90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90"/>
      <c r="V90" s="90"/>
      <c r="W90" s="90"/>
      <c r="X90" s="89"/>
      <c r="Y90" s="89"/>
      <c r="Z90" s="89"/>
      <c r="AA90" s="89"/>
      <c r="AB90" s="89"/>
      <c r="AC90" s="89"/>
      <c r="AD90" s="89"/>
      <c r="AE90" s="89"/>
      <c r="AF90" s="95"/>
      <c r="AG90" s="94"/>
      <c r="AH90" s="95" t="s">
        <v>233</v>
      </c>
      <c r="AI90" s="95" t="s">
        <v>233</v>
      </c>
      <c r="AJ90" s="96">
        <v>0.67</v>
      </c>
      <c r="AK90" s="97">
        <v>0.67</v>
      </c>
      <c r="AL90" s="97">
        <v>0.67</v>
      </c>
      <c r="AM90" s="89"/>
      <c r="AN90" s="89"/>
      <c r="AO90" s="89"/>
      <c r="AP90" s="89"/>
      <c r="AQ90" s="89"/>
      <c r="AR90" s="89"/>
      <c r="AS90" s="89"/>
      <c r="AT90" s="89"/>
      <c r="AU90" s="95"/>
      <c r="AV90" s="94"/>
      <c r="AW90" s="95" t="s">
        <v>233</v>
      </c>
      <c r="AX90" s="95" t="s">
        <v>233</v>
      </c>
      <c r="AY90" s="68">
        <f t="shared" si="38"/>
        <v>0.67</v>
      </c>
      <c r="AZ90" s="68">
        <f t="shared" si="39"/>
        <v>0.67</v>
      </c>
      <c r="BA90" s="68">
        <f t="shared" si="40"/>
        <v>0.67</v>
      </c>
      <c r="BB90" s="89"/>
      <c r="BC90" s="89"/>
      <c r="BD90" s="89"/>
      <c r="BE90" s="89"/>
      <c r="BF90" s="89"/>
      <c r="BG90" s="89"/>
      <c r="BH90" s="89"/>
    </row>
    <row r="91" s="9" customFormat="1" ht="20" customHeight="1" spans="1:60">
      <c r="A91" s="89"/>
      <c r="B91" s="89"/>
      <c r="C91" s="89"/>
      <c r="D91" s="89"/>
      <c r="E91" s="89"/>
      <c r="F91" s="90"/>
      <c r="G91" s="90"/>
      <c r="H91" s="90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90"/>
      <c r="V91" s="90"/>
      <c r="W91" s="90"/>
      <c r="X91" s="89"/>
      <c r="Y91" s="89"/>
      <c r="Z91" s="89"/>
      <c r="AA91" s="89"/>
      <c r="AB91" s="89"/>
      <c r="AC91" s="89"/>
      <c r="AD91" s="89"/>
      <c r="AE91" s="89"/>
      <c r="AF91" s="95"/>
      <c r="AG91" s="94"/>
      <c r="AH91" s="95" t="s">
        <v>271</v>
      </c>
      <c r="AI91" s="95" t="s">
        <v>272</v>
      </c>
      <c r="AJ91" s="96">
        <v>1.83</v>
      </c>
      <c r="AK91" s="97">
        <v>1.83</v>
      </c>
      <c r="AL91" s="97">
        <v>1.83</v>
      </c>
      <c r="AM91" s="89"/>
      <c r="AN91" s="89"/>
      <c r="AO91" s="89"/>
      <c r="AP91" s="89"/>
      <c r="AQ91" s="89"/>
      <c r="AR91" s="89"/>
      <c r="AS91" s="89"/>
      <c r="AT91" s="89"/>
      <c r="AU91" s="95"/>
      <c r="AV91" s="94"/>
      <c r="AW91" s="95" t="s">
        <v>271</v>
      </c>
      <c r="AX91" s="95" t="s">
        <v>272</v>
      </c>
      <c r="AY91" s="68">
        <f t="shared" si="38"/>
        <v>1.83</v>
      </c>
      <c r="AZ91" s="68">
        <f t="shared" si="39"/>
        <v>1.83</v>
      </c>
      <c r="BA91" s="68">
        <f t="shared" si="40"/>
        <v>1.83</v>
      </c>
      <c r="BB91" s="89"/>
      <c r="BC91" s="89"/>
      <c r="BD91" s="89"/>
      <c r="BE91" s="89"/>
      <c r="BF91" s="89"/>
      <c r="BG91" s="89"/>
      <c r="BH91" s="89"/>
    </row>
    <row r="92" s="9" customFormat="1" ht="20" customHeight="1" spans="1:60">
      <c r="A92" s="89"/>
      <c r="B92" s="89"/>
      <c r="C92" s="89"/>
      <c r="D92" s="89"/>
      <c r="E92" s="89"/>
      <c r="F92" s="90"/>
      <c r="G92" s="90"/>
      <c r="H92" s="90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0"/>
      <c r="V92" s="90"/>
      <c r="W92" s="90"/>
      <c r="X92" s="89"/>
      <c r="Y92" s="89"/>
      <c r="Z92" s="89"/>
      <c r="AA92" s="89"/>
      <c r="AB92" s="89"/>
      <c r="AC92" s="89"/>
      <c r="AD92" s="89"/>
      <c r="AE92" s="89"/>
      <c r="AF92" s="95" t="s">
        <v>273</v>
      </c>
      <c r="AG92" s="94" t="s">
        <v>274</v>
      </c>
      <c r="AH92" s="95" t="s">
        <v>275</v>
      </c>
      <c r="AI92" s="95" t="s">
        <v>275</v>
      </c>
      <c r="AJ92" s="98">
        <v>180</v>
      </c>
      <c r="AK92" s="99">
        <v>180</v>
      </c>
      <c r="AL92" s="99">
        <v>180</v>
      </c>
      <c r="AM92" s="89"/>
      <c r="AN92" s="89"/>
      <c r="AO92" s="89"/>
      <c r="AP92" s="89"/>
      <c r="AQ92" s="89"/>
      <c r="AR92" s="89"/>
      <c r="AS92" s="89"/>
      <c r="AT92" s="89"/>
      <c r="AU92" s="95" t="s">
        <v>273</v>
      </c>
      <c r="AV92" s="94" t="s">
        <v>274</v>
      </c>
      <c r="AW92" s="95" t="s">
        <v>275</v>
      </c>
      <c r="AX92" s="95" t="s">
        <v>275</v>
      </c>
      <c r="AY92" s="68">
        <f t="shared" si="38"/>
        <v>180</v>
      </c>
      <c r="AZ92" s="68">
        <f t="shared" si="39"/>
        <v>180</v>
      </c>
      <c r="BA92" s="68">
        <f t="shared" si="40"/>
        <v>180</v>
      </c>
      <c r="BB92" s="89"/>
      <c r="BC92" s="89"/>
      <c r="BD92" s="89"/>
      <c r="BE92" s="89"/>
      <c r="BF92" s="89"/>
      <c r="BG92" s="89"/>
      <c r="BH92" s="89"/>
    </row>
    <row r="93" s="9" customFormat="1" ht="20" customHeight="1" spans="1:60">
      <c r="A93" s="89"/>
      <c r="B93" s="89"/>
      <c r="C93" s="89"/>
      <c r="D93" s="89"/>
      <c r="E93" s="89"/>
      <c r="F93" s="90"/>
      <c r="G93" s="90"/>
      <c r="H93" s="90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90"/>
      <c r="V93" s="90"/>
      <c r="W93" s="90"/>
      <c r="X93" s="89"/>
      <c r="Y93" s="89"/>
      <c r="Z93" s="89"/>
      <c r="AA93" s="89"/>
      <c r="AB93" s="89"/>
      <c r="AC93" s="89"/>
      <c r="AD93" s="89"/>
      <c r="AE93" s="89"/>
      <c r="AF93" s="95"/>
      <c r="AG93" s="94" t="s">
        <v>274</v>
      </c>
      <c r="AH93" s="95" t="s">
        <v>233</v>
      </c>
      <c r="AI93" s="95" t="s">
        <v>233</v>
      </c>
      <c r="AJ93" s="98">
        <v>20</v>
      </c>
      <c r="AK93" s="99">
        <v>20</v>
      </c>
      <c r="AL93" s="99">
        <v>20</v>
      </c>
      <c r="AM93" s="89"/>
      <c r="AN93" s="89"/>
      <c r="AO93" s="89"/>
      <c r="AP93" s="89"/>
      <c r="AQ93" s="89"/>
      <c r="AR93" s="89"/>
      <c r="AS93" s="89"/>
      <c r="AT93" s="89"/>
      <c r="AU93" s="95"/>
      <c r="AV93" s="94" t="s">
        <v>274</v>
      </c>
      <c r="AW93" s="95" t="s">
        <v>233</v>
      </c>
      <c r="AX93" s="95" t="s">
        <v>233</v>
      </c>
      <c r="AY93" s="68">
        <f t="shared" si="38"/>
        <v>20</v>
      </c>
      <c r="AZ93" s="68">
        <f t="shared" si="39"/>
        <v>20</v>
      </c>
      <c r="BA93" s="68">
        <f t="shared" si="40"/>
        <v>20</v>
      </c>
      <c r="BB93" s="89"/>
      <c r="BC93" s="89"/>
      <c r="BD93" s="89"/>
      <c r="BE93" s="89"/>
      <c r="BF93" s="89"/>
      <c r="BG93" s="89"/>
      <c r="BH93" s="89"/>
    </row>
    <row r="94" s="9" customFormat="1" ht="20" customHeight="1" spans="1:60">
      <c r="A94" s="89"/>
      <c r="B94" s="89"/>
      <c r="C94" s="89"/>
      <c r="D94" s="89"/>
      <c r="E94" s="89"/>
      <c r="F94" s="90"/>
      <c r="G94" s="90"/>
      <c r="H94" s="90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90"/>
      <c r="V94" s="90"/>
      <c r="W94" s="90"/>
      <c r="X94" s="89"/>
      <c r="Y94" s="89"/>
      <c r="Z94" s="89"/>
      <c r="AA94" s="89"/>
      <c r="AB94" s="89"/>
      <c r="AC94" s="89"/>
      <c r="AD94" s="89"/>
      <c r="AE94" s="89"/>
      <c r="AF94" s="95" t="s">
        <v>276</v>
      </c>
      <c r="AG94" s="94" t="s">
        <v>274</v>
      </c>
      <c r="AH94" s="95" t="s">
        <v>255</v>
      </c>
      <c r="AI94" s="95" t="s">
        <v>275</v>
      </c>
      <c r="AJ94" s="98">
        <v>30</v>
      </c>
      <c r="AK94" s="99">
        <v>30</v>
      </c>
      <c r="AL94" s="99">
        <v>30</v>
      </c>
      <c r="AM94" s="89"/>
      <c r="AN94" s="89"/>
      <c r="AO94" s="89"/>
      <c r="AP94" s="89"/>
      <c r="AQ94" s="89"/>
      <c r="AR94" s="89"/>
      <c r="AS94" s="89"/>
      <c r="AT94" s="89"/>
      <c r="AU94" s="95" t="s">
        <v>276</v>
      </c>
      <c r="AV94" s="94" t="s">
        <v>274</v>
      </c>
      <c r="AW94" s="95" t="s">
        <v>255</v>
      </c>
      <c r="AX94" s="95" t="s">
        <v>275</v>
      </c>
      <c r="AY94" s="68">
        <f t="shared" si="38"/>
        <v>30</v>
      </c>
      <c r="AZ94" s="68">
        <f t="shared" si="39"/>
        <v>30</v>
      </c>
      <c r="BA94" s="68">
        <f t="shared" si="40"/>
        <v>30</v>
      </c>
      <c r="BB94" s="89"/>
      <c r="BC94" s="89"/>
      <c r="BD94" s="89"/>
      <c r="BE94" s="89"/>
      <c r="BF94" s="89"/>
      <c r="BG94" s="89"/>
      <c r="BH94" s="89"/>
    </row>
    <row r="95" s="10" customFormat="1" spans="6:38">
      <c r="F95" s="91"/>
      <c r="G95" s="91"/>
      <c r="H95" s="91"/>
      <c r="P95" s="93"/>
      <c r="U95" s="91"/>
      <c r="V95" s="91"/>
      <c r="W95" s="91"/>
      <c r="AJ95" s="91"/>
      <c r="AK95" s="91"/>
      <c r="AL95" s="91"/>
    </row>
  </sheetData>
  <mergeCells count="94">
    <mergeCell ref="A2:AD2"/>
    <mergeCell ref="AE2:BH2"/>
    <mergeCell ref="Z3:AD3"/>
    <mergeCell ref="BE3:BH3"/>
    <mergeCell ref="A4:O4"/>
    <mergeCell ref="P4:AD4"/>
    <mergeCell ref="AE4:AS4"/>
    <mergeCell ref="AT4:BH4"/>
    <mergeCell ref="G5:I5"/>
    <mergeCell ref="V5:X5"/>
    <mergeCell ref="AK5:AM5"/>
    <mergeCell ref="AZ5:BB5"/>
    <mergeCell ref="A5:A6"/>
    <mergeCell ref="A61:A62"/>
    <mergeCell ref="A64:A72"/>
    <mergeCell ref="A73:A74"/>
    <mergeCell ref="A78:A81"/>
    <mergeCell ref="B5:B6"/>
    <mergeCell ref="B61:B62"/>
    <mergeCell ref="B64:B72"/>
    <mergeCell ref="B73:B74"/>
    <mergeCell ref="B78:B81"/>
    <mergeCell ref="C5:C6"/>
    <mergeCell ref="C61:C62"/>
    <mergeCell ref="C64:C72"/>
    <mergeCell ref="C73:C74"/>
    <mergeCell ref="C78:C81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F85:AF86"/>
    <mergeCell ref="AF87:AF91"/>
    <mergeCell ref="AF92:AF93"/>
    <mergeCell ref="AG5:AG6"/>
    <mergeCell ref="AG85:AG86"/>
    <mergeCell ref="AG87:AG91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T61:AT62"/>
    <mergeCell ref="AT64:AT72"/>
    <mergeCell ref="AT73:AT74"/>
    <mergeCell ref="AT78:AT81"/>
    <mergeCell ref="AU5:AU6"/>
    <mergeCell ref="AU61:AU62"/>
    <mergeCell ref="AU64:AU72"/>
    <mergeCell ref="AU73:AU74"/>
    <mergeCell ref="AU78:AU81"/>
    <mergeCell ref="AU85:AU86"/>
    <mergeCell ref="AU87:AU91"/>
    <mergeCell ref="AU92:AU93"/>
    <mergeCell ref="AV5:AV6"/>
    <mergeCell ref="AV61:AV62"/>
    <mergeCell ref="AV64:AV72"/>
    <mergeCell ref="AV73:AV74"/>
    <mergeCell ref="AV78:AV81"/>
    <mergeCell ref="AV85:AV86"/>
    <mergeCell ref="AV87:AV91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</mergeCells>
  <printOptions horizontalCentered="1" verticalCentered="1"/>
  <pageMargins left="0.739583333333333" right="0.16875" top="0.649305555555556" bottom="0.172916666666667" header="0.314583333333333" footer="0.227777777777778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</vt:lpstr>
      <vt:lpstr>资产</vt:lpstr>
      <vt:lpstr>预算调整表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005</dc:creator>
  <cp:lastModifiedBy>R.emember</cp:lastModifiedBy>
  <dcterms:created xsi:type="dcterms:W3CDTF">2014-08-06T10:28:00Z</dcterms:created>
  <cp:lastPrinted>2019-01-28T11:23:00Z</cp:lastPrinted>
  <dcterms:modified xsi:type="dcterms:W3CDTF">2021-05-21T08:15:10Z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2052-11.1.0.10495</vt:lpwstr>
  </property>
  <property fmtid="{D5CDD505-2E9C-101B-9397-08002B2CF9AE}" pid="4" name="ICV">
    <vt:lpwstr>93CB636141864B6293D8910B6372E701</vt:lpwstr>
  </property>
</Properties>
</file>